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-40" yWindow="160" windowWidth="23140" windowHeight="13060" tabRatio="507" activeTab="6"/>
  </bookViews>
  <sheets>
    <sheet name="counters" sheetId="1" r:id="rId1"/>
    <sheet name="biogas" sheetId="9" r:id="rId2"/>
    <sheet name="pH" sheetId="10" r:id="rId3"/>
    <sheet name="tank log" sheetId="4" r:id="rId4"/>
    <sheet name="% solids" sheetId="5" r:id="rId5"/>
    <sheet name="TS VS" sheetId="8" r:id="rId6"/>
    <sheet name="Alkalinity" sheetId="3" r:id="rId7"/>
    <sheet name="VFA distillation" sheetId="11" r:id="rId8"/>
    <sheet name="curves" sheetId="12" r:id="rId9"/>
    <sheet name="Sheet1" sheetId="13" r:id="rId10"/>
    <sheet name="t curves" sheetId="14" r:id="rId11"/>
  </sheets>
  <definedNames>
    <definedName name="_xlnm._FilterDatabase" localSheetId="6" hidden="1">Alkalinity!$A$1:$Q$285</definedName>
    <definedName name="_xlnm._FilterDatabase" localSheetId="1" hidden="1">biogas!$A$1:$G$368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2" i="3" l="1"/>
  <c r="K292" i="3"/>
  <c r="O292" i="3"/>
  <c r="J292" i="3"/>
  <c r="N292" i="3"/>
  <c r="L291" i="3"/>
  <c r="K291" i="3"/>
  <c r="O291" i="3"/>
  <c r="J291" i="3"/>
  <c r="M291" i="3"/>
  <c r="L290" i="3"/>
  <c r="K290" i="3"/>
  <c r="O290" i="3"/>
  <c r="J290" i="3"/>
  <c r="N290" i="3"/>
  <c r="P290" i="3"/>
  <c r="P292" i="3"/>
  <c r="M290" i="3"/>
  <c r="N291" i="3"/>
  <c r="P291" i="3"/>
  <c r="M292" i="3"/>
  <c r="N289" i="3"/>
  <c r="L289" i="3"/>
  <c r="K289" i="3"/>
  <c r="M289" i="3"/>
  <c r="J286" i="3"/>
  <c r="M286" i="3"/>
  <c r="K286" i="3"/>
  <c r="L286" i="3"/>
  <c r="N286" i="3"/>
  <c r="P286" i="3"/>
  <c r="O286" i="3"/>
  <c r="J287" i="3"/>
  <c r="M287" i="3"/>
  <c r="K287" i="3"/>
  <c r="L287" i="3"/>
  <c r="N287" i="3"/>
  <c r="O287" i="3"/>
  <c r="P287" i="3"/>
  <c r="J288" i="3"/>
  <c r="M288" i="3"/>
  <c r="K288" i="3"/>
  <c r="L288" i="3"/>
  <c r="N288" i="3"/>
  <c r="O288" i="3"/>
  <c r="P288" i="3"/>
  <c r="O289" i="3"/>
  <c r="J285" i="3"/>
  <c r="K285" i="3"/>
  <c r="O285" i="3"/>
  <c r="L285" i="3"/>
  <c r="L284" i="3"/>
  <c r="K284" i="3"/>
  <c r="O284" i="3"/>
  <c r="J284" i="3"/>
  <c r="N284" i="3"/>
  <c r="L283" i="3"/>
  <c r="K283" i="3"/>
  <c r="O283" i="3"/>
  <c r="N282" i="3"/>
  <c r="L282" i="3"/>
  <c r="K282" i="3"/>
  <c r="N281" i="3"/>
  <c r="L281" i="3"/>
  <c r="K281" i="3"/>
  <c r="M282" i="3"/>
  <c r="M285" i="3"/>
  <c r="M283" i="3"/>
  <c r="O282" i="3"/>
  <c r="N285" i="3"/>
  <c r="P285" i="3"/>
  <c r="M281" i="3"/>
  <c r="M284" i="3"/>
  <c r="P284" i="3"/>
  <c r="O281" i="3"/>
  <c r="N280" i="3"/>
  <c r="L280" i="3"/>
  <c r="K280" i="3"/>
  <c r="N279" i="3"/>
  <c r="L279" i="3"/>
  <c r="K279" i="3"/>
  <c r="N278" i="3"/>
  <c r="L278" i="3"/>
  <c r="K278" i="3"/>
  <c r="L277" i="3"/>
  <c r="K277" i="3"/>
  <c r="O277" i="3"/>
  <c r="J277" i="3"/>
  <c r="N277" i="3"/>
  <c r="M279" i="3"/>
  <c r="P277" i="3"/>
  <c r="M280" i="3"/>
  <c r="M277" i="3"/>
  <c r="M278" i="3"/>
  <c r="O280" i="3"/>
  <c r="O279" i="3"/>
  <c r="O278" i="3"/>
  <c r="L276" i="3"/>
  <c r="K276" i="3"/>
  <c r="O276" i="3"/>
  <c r="J276" i="3"/>
  <c r="N276" i="3"/>
  <c r="L275" i="3"/>
  <c r="K275" i="3"/>
  <c r="O275" i="3"/>
  <c r="J275" i="3"/>
  <c r="N275" i="3"/>
  <c r="L274" i="3"/>
  <c r="K274" i="3"/>
  <c r="O274" i="3"/>
  <c r="J274" i="3"/>
  <c r="N274" i="3"/>
  <c r="M275" i="3"/>
  <c r="M274" i="3"/>
  <c r="M276" i="3"/>
  <c r="P276" i="3"/>
  <c r="P275" i="3"/>
  <c r="P274" i="3"/>
  <c r="L273" i="3"/>
  <c r="K273" i="3"/>
  <c r="J273" i="3"/>
  <c r="N273" i="3"/>
  <c r="M273" i="3"/>
  <c r="O273" i="3"/>
  <c r="P273" i="3"/>
  <c r="N272" i="3"/>
  <c r="L272" i="3"/>
  <c r="K272" i="3"/>
  <c r="O272" i="3"/>
  <c r="N271" i="3"/>
  <c r="L271" i="3"/>
  <c r="K271" i="3"/>
  <c r="M271" i="3"/>
  <c r="M272" i="3"/>
  <c r="O271" i="3"/>
  <c r="L270" i="3"/>
  <c r="K270" i="3"/>
  <c r="J270" i="3"/>
  <c r="N270" i="3"/>
  <c r="L269" i="3"/>
  <c r="K269" i="3"/>
  <c r="J269" i="3"/>
  <c r="N269" i="3"/>
  <c r="L268" i="3"/>
  <c r="K268" i="3"/>
  <c r="O268" i="3"/>
  <c r="J268" i="3"/>
  <c r="M270" i="3"/>
  <c r="O270" i="3"/>
  <c r="P270" i="3"/>
  <c r="M268" i="3"/>
  <c r="M269" i="3"/>
  <c r="N268" i="3"/>
  <c r="P268" i="3"/>
  <c r="O269" i="3"/>
  <c r="P269" i="3"/>
  <c r="N267" i="3"/>
  <c r="L267" i="3"/>
  <c r="K267" i="3"/>
  <c r="N266" i="3"/>
  <c r="L266" i="3"/>
  <c r="K266" i="3"/>
  <c r="N265" i="3"/>
  <c r="L265" i="3"/>
  <c r="K265" i="3"/>
  <c r="O265" i="3"/>
  <c r="N264" i="3"/>
  <c r="L264" i="3"/>
  <c r="K264" i="3"/>
  <c r="O264" i="3"/>
  <c r="L263" i="3"/>
  <c r="K263" i="3"/>
  <c r="O263" i="3"/>
  <c r="J263" i="3"/>
  <c r="N263" i="3"/>
  <c r="L262" i="3"/>
  <c r="K262" i="3"/>
  <c r="J262" i="3"/>
  <c r="N262" i="3"/>
  <c r="L261" i="3"/>
  <c r="K261" i="3"/>
  <c r="J261" i="3"/>
  <c r="N261" i="3"/>
  <c r="L260" i="3"/>
  <c r="K260" i="3"/>
  <c r="O260" i="3"/>
  <c r="J260" i="3"/>
  <c r="M263" i="3"/>
  <c r="M260" i="3"/>
  <c r="M267" i="3"/>
  <c r="M266" i="3"/>
  <c r="M265" i="3"/>
  <c r="M264" i="3"/>
  <c r="O266" i="3"/>
  <c r="O267" i="3"/>
  <c r="P263" i="3"/>
  <c r="M262" i="3"/>
  <c r="O262" i="3"/>
  <c r="P262" i="3"/>
  <c r="M261" i="3"/>
  <c r="N260" i="3"/>
  <c r="P260" i="3"/>
  <c r="O261" i="3"/>
  <c r="P261" i="3"/>
  <c r="N259" i="3"/>
  <c r="L259" i="3"/>
  <c r="K259" i="3"/>
  <c r="N258" i="3"/>
  <c r="L258" i="3"/>
  <c r="K258" i="3"/>
  <c r="O258" i="3"/>
  <c r="L257" i="3"/>
  <c r="K257" i="3"/>
  <c r="O257" i="3"/>
  <c r="J257" i="3"/>
  <c r="N257" i="3"/>
  <c r="L256" i="3"/>
  <c r="K256" i="3"/>
  <c r="O256" i="3"/>
  <c r="J256" i="3"/>
  <c r="N256" i="3"/>
  <c r="M258" i="3"/>
  <c r="M259" i="3"/>
  <c r="O259" i="3"/>
  <c r="M256" i="3"/>
  <c r="P257" i="3"/>
  <c r="P256" i="3"/>
  <c r="M257" i="3"/>
  <c r="L255" i="3"/>
  <c r="K255" i="3"/>
  <c r="O255" i="3"/>
  <c r="J255" i="3"/>
  <c r="N255" i="3"/>
  <c r="L254" i="3"/>
  <c r="K254" i="3"/>
  <c r="J254" i="3"/>
  <c r="N254" i="3"/>
  <c r="L253" i="3"/>
  <c r="K253" i="3"/>
  <c r="O253" i="3"/>
  <c r="J253" i="3"/>
  <c r="N253" i="3"/>
  <c r="L252" i="3"/>
  <c r="K252" i="3"/>
  <c r="J252" i="3"/>
  <c r="N252" i="3"/>
  <c r="M252" i="3"/>
  <c r="M254" i="3"/>
  <c r="M255" i="3"/>
  <c r="P255" i="3"/>
  <c r="O254" i="3"/>
  <c r="P254" i="3"/>
  <c r="M253" i="3"/>
  <c r="P253" i="3"/>
  <c r="O252" i="3"/>
  <c r="P252" i="3"/>
  <c r="K251" i="3"/>
  <c r="O251" i="3"/>
  <c r="N251" i="3"/>
  <c r="L251" i="3"/>
  <c r="K250" i="3"/>
  <c r="O250" i="3"/>
  <c r="N250" i="3"/>
  <c r="L250" i="3"/>
  <c r="K249" i="3"/>
  <c r="O249" i="3"/>
  <c r="J249" i="3"/>
  <c r="N249" i="3"/>
  <c r="L249" i="3"/>
  <c r="K248" i="3"/>
  <c r="O248" i="3"/>
  <c r="J248" i="3"/>
  <c r="N248" i="3"/>
  <c r="L248" i="3"/>
  <c r="M484" i="1"/>
  <c r="O484" i="1"/>
  <c r="M480" i="1"/>
  <c r="O480" i="1"/>
  <c r="M481" i="1"/>
  <c r="O481" i="1"/>
  <c r="M482" i="1"/>
  <c r="O482" i="1"/>
  <c r="M483" i="1"/>
  <c r="O483" i="1"/>
  <c r="K247" i="3"/>
  <c r="O247" i="3"/>
  <c r="N247" i="3"/>
  <c r="L247" i="3"/>
  <c r="K246" i="3"/>
  <c r="O246" i="3"/>
  <c r="N246" i="3"/>
  <c r="L246" i="3"/>
  <c r="K245" i="3"/>
  <c r="O245" i="3"/>
  <c r="J245" i="3"/>
  <c r="L245" i="3"/>
  <c r="K244" i="3"/>
  <c r="O244" i="3"/>
  <c r="J244" i="3"/>
  <c r="N244" i="3"/>
  <c r="L244" i="3"/>
  <c r="M473" i="1"/>
  <c r="O473" i="1"/>
  <c r="M474" i="1"/>
  <c r="O474" i="1"/>
  <c r="M475" i="1"/>
  <c r="O475" i="1"/>
  <c r="M476" i="1"/>
  <c r="O476" i="1"/>
  <c r="M477" i="1"/>
  <c r="O477" i="1"/>
  <c r="M478" i="1"/>
  <c r="O478" i="1"/>
  <c r="M479" i="1"/>
  <c r="O479" i="1"/>
  <c r="M471" i="1"/>
  <c r="O471" i="1"/>
  <c r="M472" i="1"/>
  <c r="O472" i="1"/>
  <c r="K243" i="3"/>
  <c r="O243" i="3"/>
  <c r="N243" i="3"/>
  <c r="L243" i="3"/>
  <c r="K242" i="3"/>
  <c r="O242" i="3"/>
  <c r="N242" i="3"/>
  <c r="L242" i="3"/>
  <c r="K241" i="3"/>
  <c r="O241" i="3"/>
  <c r="J241" i="3"/>
  <c r="N241" i="3"/>
  <c r="L241" i="3"/>
  <c r="K240" i="3"/>
  <c r="O240" i="3"/>
  <c r="J240" i="3"/>
  <c r="N240" i="3"/>
  <c r="L240" i="3"/>
  <c r="M470" i="1"/>
  <c r="O470" i="1"/>
  <c r="M467" i="1"/>
  <c r="O467" i="1"/>
  <c r="M468" i="1"/>
  <c r="O468" i="1"/>
  <c r="M469" i="1"/>
  <c r="O469" i="1"/>
  <c r="M466" i="1"/>
  <c r="M463" i="1"/>
  <c r="N463" i="1"/>
  <c r="O463" i="1"/>
  <c r="P463" i="1"/>
  <c r="M464" i="1"/>
  <c r="N464" i="1"/>
  <c r="O464" i="1"/>
  <c r="P464" i="1"/>
  <c r="M465" i="1"/>
  <c r="N465" i="1"/>
  <c r="O465" i="1"/>
  <c r="P465" i="1"/>
  <c r="O466" i="1"/>
  <c r="K239" i="3"/>
  <c r="O239" i="3"/>
  <c r="N239" i="3"/>
  <c r="L239" i="3"/>
  <c r="K238" i="3"/>
  <c r="O238" i="3"/>
  <c r="N238" i="3"/>
  <c r="L238" i="3"/>
  <c r="L237" i="3"/>
  <c r="K237" i="3"/>
  <c r="O237" i="3"/>
  <c r="J237" i="3"/>
  <c r="N237" i="3"/>
  <c r="L236" i="3"/>
  <c r="K236" i="3"/>
  <c r="O236" i="3"/>
  <c r="J236" i="3"/>
  <c r="N236" i="3"/>
  <c r="Q48" i="8"/>
  <c r="N48" i="8"/>
  <c r="K48" i="8"/>
  <c r="K47" i="8"/>
  <c r="N47" i="8"/>
  <c r="Q47" i="8"/>
  <c r="K46" i="8"/>
  <c r="N46" i="8"/>
  <c r="Q46" i="8"/>
  <c r="M459" i="1"/>
  <c r="N459" i="1"/>
  <c r="O459" i="1"/>
  <c r="P459" i="1"/>
  <c r="M460" i="1"/>
  <c r="N460" i="1"/>
  <c r="O460" i="1"/>
  <c r="P460" i="1"/>
  <c r="M461" i="1"/>
  <c r="N461" i="1"/>
  <c r="O461" i="1"/>
  <c r="P461" i="1"/>
  <c r="M462" i="1"/>
  <c r="N462" i="1"/>
  <c r="O462" i="1"/>
  <c r="P462" i="1"/>
  <c r="M458" i="1"/>
  <c r="N458" i="1"/>
  <c r="O458" i="1"/>
  <c r="P458" i="1"/>
  <c r="M453" i="1"/>
  <c r="N453" i="1"/>
  <c r="O453" i="1"/>
  <c r="P453" i="1"/>
  <c r="M454" i="1"/>
  <c r="N454" i="1"/>
  <c r="O454" i="1"/>
  <c r="P454" i="1"/>
  <c r="M455" i="1"/>
  <c r="N455" i="1"/>
  <c r="O455" i="1"/>
  <c r="P455" i="1"/>
  <c r="M456" i="1"/>
  <c r="N456" i="1"/>
  <c r="O456" i="1"/>
  <c r="P456" i="1"/>
  <c r="M457" i="1"/>
  <c r="N457" i="1"/>
  <c r="O457" i="1"/>
  <c r="P457" i="1"/>
  <c r="K235" i="3"/>
  <c r="O235" i="3"/>
  <c r="J235" i="3"/>
  <c r="N235" i="3"/>
  <c r="L235" i="3"/>
  <c r="K234" i="3"/>
  <c r="O234" i="3"/>
  <c r="J234" i="3"/>
  <c r="L234" i="3"/>
  <c r="K233" i="3"/>
  <c r="O233" i="3"/>
  <c r="J233" i="3"/>
  <c r="N233" i="3"/>
  <c r="L233" i="3"/>
  <c r="K232" i="3"/>
  <c r="O232" i="3"/>
  <c r="J232" i="3"/>
  <c r="N232" i="3"/>
  <c r="L232" i="3"/>
  <c r="M450" i="1"/>
  <c r="N450" i="1"/>
  <c r="O450" i="1"/>
  <c r="P450" i="1"/>
  <c r="M451" i="1"/>
  <c r="N451" i="1"/>
  <c r="O451" i="1"/>
  <c r="P451" i="1"/>
  <c r="M452" i="1"/>
  <c r="N452" i="1"/>
  <c r="O452" i="1"/>
  <c r="P452" i="1"/>
  <c r="K231" i="3"/>
  <c r="O231" i="3"/>
  <c r="N231" i="3"/>
  <c r="L231" i="3"/>
  <c r="K230" i="3"/>
  <c r="O230" i="3"/>
  <c r="N230" i="3"/>
  <c r="L230" i="3"/>
  <c r="K229" i="3"/>
  <c r="O229" i="3"/>
  <c r="J229" i="3"/>
  <c r="N229" i="3"/>
  <c r="L229" i="3"/>
  <c r="K228" i="3"/>
  <c r="O228" i="3"/>
  <c r="J228" i="3"/>
  <c r="L228" i="3"/>
  <c r="M448" i="1"/>
  <c r="N448" i="1"/>
  <c r="O448" i="1"/>
  <c r="P448" i="1"/>
  <c r="M449" i="1"/>
  <c r="N449" i="1"/>
  <c r="O449" i="1"/>
  <c r="P449" i="1"/>
  <c r="M445" i="1"/>
  <c r="N445" i="1"/>
  <c r="O445" i="1"/>
  <c r="P445" i="1"/>
  <c r="M446" i="1"/>
  <c r="N446" i="1"/>
  <c r="O446" i="1"/>
  <c r="P446" i="1"/>
  <c r="M447" i="1"/>
  <c r="N447" i="1"/>
  <c r="O447" i="1"/>
  <c r="P447" i="1"/>
  <c r="K227" i="3"/>
  <c r="O227" i="3"/>
  <c r="N227" i="3"/>
  <c r="L227" i="3"/>
  <c r="K226" i="3"/>
  <c r="O226" i="3"/>
  <c r="J226" i="3"/>
  <c r="L226" i="3"/>
  <c r="M444" i="1"/>
  <c r="N444" i="1"/>
  <c r="O444" i="1"/>
  <c r="P444" i="1"/>
  <c r="M443" i="1"/>
  <c r="N443" i="1"/>
  <c r="O443" i="1"/>
  <c r="P443" i="1"/>
  <c r="M442" i="1"/>
  <c r="N442" i="1"/>
  <c r="O442" i="1"/>
  <c r="P442" i="1"/>
  <c r="M439" i="1"/>
  <c r="N439" i="1"/>
  <c r="O439" i="1"/>
  <c r="P439" i="1"/>
  <c r="M440" i="1"/>
  <c r="N440" i="1"/>
  <c r="O440" i="1"/>
  <c r="P440" i="1"/>
  <c r="M441" i="1"/>
  <c r="N441" i="1"/>
  <c r="O441" i="1"/>
  <c r="P441" i="1"/>
  <c r="M438" i="1"/>
  <c r="N438" i="1"/>
  <c r="O438" i="1"/>
  <c r="P438" i="1"/>
  <c r="M437" i="1"/>
  <c r="N437" i="1"/>
  <c r="O437" i="1"/>
  <c r="P437" i="1"/>
  <c r="M436" i="1"/>
  <c r="N436" i="1"/>
  <c r="O436" i="1"/>
  <c r="P436" i="1"/>
  <c r="K225" i="3"/>
  <c r="O225" i="3"/>
  <c r="N225" i="3"/>
  <c r="L225" i="3"/>
  <c r="K224" i="3"/>
  <c r="O224" i="3"/>
  <c r="N224" i="3"/>
  <c r="L224" i="3"/>
  <c r="K223" i="3"/>
  <c r="O223" i="3"/>
  <c r="J223" i="3"/>
  <c r="N223" i="3"/>
  <c r="L223" i="3"/>
  <c r="K222" i="3"/>
  <c r="O222" i="3"/>
  <c r="J222" i="3"/>
  <c r="N222" i="3"/>
  <c r="L222" i="3"/>
  <c r="M430" i="1"/>
  <c r="N430" i="1"/>
  <c r="O430" i="1"/>
  <c r="P430" i="1"/>
  <c r="M431" i="1"/>
  <c r="N431" i="1"/>
  <c r="O431" i="1"/>
  <c r="P431" i="1"/>
  <c r="M432" i="1"/>
  <c r="N432" i="1"/>
  <c r="O432" i="1"/>
  <c r="P432" i="1"/>
  <c r="M433" i="1"/>
  <c r="N433" i="1"/>
  <c r="O433" i="1"/>
  <c r="P433" i="1"/>
  <c r="M434" i="1"/>
  <c r="N434" i="1"/>
  <c r="O434" i="1"/>
  <c r="P434" i="1"/>
  <c r="M435" i="1"/>
  <c r="N435" i="1"/>
  <c r="O435" i="1"/>
  <c r="P435" i="1"/>
  <c r="M428" i="1"/>
  <c r="N428" i="1"/>
  <c r="O428" i="1"/>
  <c r="P428" i="1"/>
  <c r="M429" i="1"/>
  <c r="N429" i="1"/>
  <c r="O429" i="1"/>
  <c r="P429" i="1"/>
  <c r="M425" i="1"/>
  <c r="N425" i="1"/>
  <c r="O425" i="1"/>
  <c r="P425" i="1"/>
  <c r="M426" i="1"/>
  <c r="N426" i="1"/>
  <c r="O426" i="1"/>
  <c r="P426" i="1"/>
  <c r="M427" i="1"/>
  <c r="N427" i="1"/>
  <c r="O427" i="1"/>
  <c r="P427" i="1"/>
  <c r="K221" i="3"/>
  <c r="O221" i="3"/>
  <c r="N221" i="3"/>
  <c r="L221" i="3"/>
  <c r="K220" i="3"/>
  <c r="O220" i="3"/>
  <c r="N220" i="3"/>
  <c r="L220" i="3"/>
  <c r="K219" i="3"/>
  <c r="O219" i="3"/>
  <c r="J219" i="3"/>
  <c r="N219" i="3"/>
  <c r="L219" i="3"/>
  <c r="K218" i="3"/>
  <c r="O218" i="3"/>
  <c r="J218" i="3"/>
  <c r="N218" i="3"/>
  <c r="L218" i="3"/>
  <c r="M423" i="1"/>
  <c r="N423" i="1"/>
  <c r="O423" i="1"/>
  <c r="P423" i="1"/>
  <c r="M424" i="1"/>
  <c r="N424" i="1"/>
  <c r="O424" i="1"/>
  <c r="P424" i="1"/>
  <c r="M422" i="1"/>
  <c r="N422" i="1"/>
  <c r="O422" i="1"/>
  <c r="P422" i="1"/>
  <c r="M421" i="1"/>
  <c r="N421" i="1"/>
  <c r="O421" i="1"/>
  <c r="P421" i="1"/>
  <c r="M420" i="1"/>
  <c r="N420" i="1"/>
  <c r="O420" i="1"/>
  <c r="P420" i="1"/>
  <c r="M418" i="1"/>
  <c r="N418" i="1"/>
  <c r="O418" i="1"/>
  <c r="P418" i="1"/>
  <c r="M419" i="1"/>
  <c r="N419" i="1"/>
  <c r="O419" i="1"/>
  <c r="P419" i="1"/>
  <c r="K217" i="3"/>
  <c r="O217" i="3"/>
  <c r="N217" i="3"/>
  <c r="L217" i="3"/>
  <c r="K216" i="3"/>
  <c r="O216" i="3"/>
  <c r="N216" i="3"/>
  <c r="L216" i="3"/>
  <c r="J215" i="3"/>
  <c r="N215" i="3"/>
  <c r="K215" i="3"/>
  <c r="O215" i="3"/>
  <c r="L215" i="3"/>
  <c r="K214" i="3"/>
  <c r="O214" i="3"/>
  <c r="J214" i="3"/>
  <c r="L214" i="3"/>
  <c r="M416" i="1"/>
  <c r="N416" i="1"/>
  <c r="O416" i="1"/>
  <c r="P416" i="1"/>
  <c r="M417" i="1"/>
  <c r="N417" i="1"/>
  <c r="O417" i="1"/>
  <c r="P417" i="1"/>
  <c r="M412" i="1"/>
  <c r="N412" i="1"/>
  <c r="O412" i="1"/>
  <c r="P412" i="1"/>
  <c r="M413" i="1"/>
  <c r="N413" i="1"/>
  <c r="O413" i="1"/>
  <c r="P413" i="1"/>
  <c r="M414" i="1"/>
  <c r="N414" i="1"/>
  <c r="O414" i="1"/>
  <c r="P414" i="1"/>
  <c r="M415" i="1"/>
  <c r="N415" i="1"/>
  <c r="O415" i="1"/>
  <c r="P415" i="1"/>
  <c r="M408" i="1"/>
  <c r="N408" i="1"/>
  <c r="O408" i="1"/>
  <c r="P408" i="1"/>
  <c r="M409" i="1"/>
  <c r="N409" i="1"/>
  <c r="O409" i="1"/>
  <c r="P409" i="1"/>
  <c r="M410" i="1"/>
  <c r="N410" i="1"/>
  <c r="O410" i="1"/>
  <c r="P410" i="1"/>
  <c r="M411" i="1"/>
  <c r="N411" i="1"/>
  <c r="O411" i="1"/>
  <c r="P411" i="1"/>
  <c r="K213" i="3"/>
  <c r="O213" i="3"/>
  <c r="N213" i="3"/>
  <c r="L213" i="3"/>
  <c r="K212" i="3"/>
  <c r="N212" i="3"/>
  <c r="L212" i="3"/>
  <c r="K211" i="3"/>
  <c r="O211" i="3"/>
  <c r="N211" i="3"/>
  <c r="L211" i="3"/>
  <c r="J210" i="3"/>
  <c r="K210" i="3"/>
  <c r="O210" i="3"/>
  <c r="L210" i="3"/>
  <c r="J209" i="3"/>
  <c r="K209" i="3"/>
  <c r="O209" i="3"/>
  <c r="L209" i="3"/>
  <c r="K208" i="3"/>
  <c r="O208" i="3"/>
  <c r="J208" i="3"/>
  <c r="N208" i="3"/>
  <c r="L208" i="3"/>
  <c r="M403" i="1"/>
  <c r="N403" i="1"/>
  <c r="O403" i="1"/>
  <c r="P403" i="1"/>
  <c r="M404" i="1"/>
  <c r="N404" i="1"/>
  <c r="O404" i="1"/>
  <c r="P404" i="1"/>
  <c r="M405" i="1"/>
  <c r="N405" i="1"/>
  <c r="O405" i="1"/>
  <c r="P405" i="1"/>
  <c r="M406" i="1"/>
  <c r="N406" i="1"/>
  <c r="O406" i="1"/>
  <c r="P406" i="1"/>
  <c r="M407" i="1"/>
  <c r="N407" i="1"/>
  <c r="O407" i="1"/>
  <c r="P407" i="1"/>
  <c r="M402" i="1"/>
  <c r="N402" i="1"/>
  <c r="O402" i="1"/>
  <c r="P402" i="1"/>
  <c r="M401" i="1"/>
  <c r="N401" i="1"/>
  <c r="O401" i="1"/>
  <c r="P401" i="1"/>
  <c r="K207" i="3"/>
  <c r="O207" i="3"/>
  <c r="N207" i="3"/>
  <c r="L207" i="3"/>
  <c r="K206" i="3"/>
  <c r="O206" i="3"/>
  <c r="N206" i="3"/>
  <c r="L206" i="3"/>
  <c r="K205" i="3"/>
  <c r="O205" i="3"/>
  <c r="J205" i="3"/>
  <c r="N205" i="3"/>
  <c r="L205" i="3"/>
  <c r="K204" i="3"/>
  <c r="O204" i="3"/>
  <c r="J204" i="3"/>
  <c r="N204" i="3"/>
  <c r="L204" i="3"/>
  <c r="M395" i="1"/>
  <c r="N395" i="1"/>
  <c r="O395" i="1"/>
  <c r="P395" i="1"/>
  <c r="M396" i="1"/>
  <c r="N396" i="1"/>
  <c r="O396" i="1"/>
  <c r="P396" i="1"/>
  <c r="M397" i="1"/>
  <c r="N397" i="1"/>
  <c r="O397" i="1"/>
  <c r="P397" i="1"/>
  <c r="M398" i="1"/>
  <c r="N398" i="1"/>
  <c r="O398" i="1"/>
  <c r="P398" i="1"/>
  <c r="M399" i="1"/>
  <c r="N399" i="1"/>
  <c r="O399" i="1"/>
  <c r="P399" i="1"/>
  <c r="M400" i="1"/>
  <c r="N400" i="1"/>
  <c r="O400" i="1"/>
  <c r="P400" i="1"/>
  <c r="K203" i="3"/>
  <c r="O203" i="3"/>
  <c r="N203" i="3"/>
  <c r="L203" i="3"/>
  <c r="J202" i="3"/>
  <c r="N202" i="3"/>
  <c r="K202" i="3"/>
  <c r="O202" i="3"/>
  <c r="L202" i="3"/>
  <c r="K201" i="3"/>
  <c r="O201" i="3"/>
  <c r="J201" i="3"/>
  <c r="N201" i="3"/>
  <c r="L201" i="3"/>
  <c r="M389" i="1"/>
  <c r="O389" i="1"/>
  <c r="M390" i="1"/>
  <c r="O390" i="1"/>
  <c r="M391" i="1"/>
  <c r="O391" i="1"/>
  <c r="M392" i="1"/>
  <c r="O392" i="1"/>
  <c r="M393" i="1"/>
  <c r="O393" i="1"/>
  <c r="M394" i="1"/>
  <c r="O394" i="1"/>
  <c r="K200" i="3"/>
  <c r="L200" i="3"/>
  <c r="N200" i="3"/>
  <c r="K199" i="3"/>
  <c r="O199" i="3"/>
  <c r="L199" i="3"/>
  <c r="N199" i="3"/>
  <c r="K198" i="3"/>
  <c r="O198" i="3"/>
  <c r="N198" i="3"/>
  <c r="L198" i="3"/>
  <c r="J197" i="3"/>
  <c r="N197" i="3"/>
  <c r="K197" i="3"/>
  <c r="L197" i="3"/>
  <c r="K196" i="3"/>
  <c r="O196" i="3"/>
  <c r="J196" i="3"/>
  <c r="N196" i="3"/>
  <c r="L196" i="3"/>
  <c r="K195" i="3"/>
  <c r="O195" i="3"/>
  <c r="J195" i="3"/>
  <c r="N195" i="3"/>
  <c r="L195" i="3"/>
  <c r="M384" i="1"/>
  <c r="O384" i="1"/>
  <c r="M385" i="1"/>
  <c r="O385" i="1"/>
  <c r="M386" i="1"/>
  <c r="O386" i="1"/>
  <c r="M387" i="1"/>
  <c r="O387" i="1"/>
  <c r="M388" i="1"/>
  <c r="O388" i="1"/>
  <c r="K194" i="3"/>
  <c r="O194" i="3"/>
  <c r="N194" i="3"/>
  <c r="L194" i="3"/>
  <c r="K193" i="3"/>
  <c r="O193" i="3"/>
  <c r="N193" i="3"/>
  <c r="L193" i="3"/>
  <c r="K192" i="3"/>
  <c r="O192" i="3"/>
  <c r="J192" i="3"/>
  <c r="L192" i="3"/>
  <c r="K191" i="3"/>
  <c r="O191" i="3"/>
  <c r="J191" i="3"/>
  <c r="N191" i="3"/>
  <c r="L191" i="3"/>
  <c r="M382" i="1"/>
  <c r="O382" i="1"/>
  <c r="M383" i="1"/>
  <c r="O383" i="1"/>
  <c r="M376" i="1"/>
  <c r="O376" i="1"/>
  <c r="M377" i="1"/>
  <c r="O377" i="1"/>
  <c r="M378" i="1"/>
  <c r="O378" i="1"/>
  <c r="M379" i="1"/>
  <c r="O379" i="1"/>
  <c r="M380" i="1"/>
  <c r="O380" i="1"/>
  <c r="M381" i="1"/>
  <c r="O381" i="1"/>
  <c r="K190" i="3"/>
  <c r="O190" i="3"/>
  <c r="N190" i="3"/>
  <c r="L190" i="3"/>
  <c r="K189" i="3"/>
  <c r="O189" i="3"/>
  <c r="N189" i="3"/>
  <c r="L189" i="3"/>
  <c r="K188" i="3"/>
  <c r="O188" i="3"/>
  <c r="J188" i="3"/>
  <c r="N188" i="3"/>
  <c r="L188" i="3"/>
  <c r="K187" i="3"/>
  <c r="O187" i="3"/>
  <c r="J187" i="3"/>
  <c r="N187" i="3"/>
  <c r="L187" i="3"/>
  <c r="M375" i="1"/>
  <c r="O375" i="1"/>
  <c r="M372" i="1"/>
  <c r="O372" i="1"/>
  <c r="M373" i="1"/>
  <c r="O373" i="1"/>
  <c r="M374" i="1"/>
  <c r="O374" i="1"/>
  <c r="K186" i="3"/>
  <c r="O186" i="3"/>
  <c r="J186" i="3"/>
  <c r="L186" i="3"/>
  <c r="M368" i="1"/>
  <c r="N368" i="1"/>
  <c r="O368" i="1"/>
  <c r="P368" i="1"/>
  <c r="M369" i="1"/>
  <c r="N369" i="1"/>
  <c r="O369" i="1"/>
  <c r="P369" i="1"/>
  <c r="M370" i="1"/>
  <c r="N370" i="1"/>
  <c r="O370" i="1"/>
  <c r="P370" i="1"/>
  <c r="M371" i="1"/>
  <c r="N371" i="1"/>
  <c r="O371" i="1"/>
  <c r="P371" i="1"/>
  <c r="M367" i="1"/>
  <c r="N367" i="1"/>
  <c r="O367" i="1"/>
  <c r="P367" i="1"/>
  <c r="K185" i="3"/>
  <c r="O185" i="3"/>
  <c r="N185" i="3"/>
  <c r="L185" i="3"/>
  <c r="K184" i="3"/>
  <c r="N184" i="3"/>
  <c r="L184" i="3"/>
  <c r="K183" i="3"/>
  <c r="O183" i="3"/>
  <c r="J183" i="3"/>
  <c r="N183" i="3"/>
  <c r="L183" i="3"/>
  <c r="K182" i="3"/>
  <c r="O182" i="3"/>
  <c r="J182" i="3"/>
  <c r="N182" i="3"/>
  <c r="L182" i="3"/>
  <c r="J181" i="3"/>
  <c r="N181" i="3"/>
  <c r="M363" i="1"/>
  <c r="N363" i="1"/>
  <c r="O363" i="1"/>
  <c r="P363" i="1"/>
  <c r="M364" i="1"/>
  <c r="N364" i="1"/>
  <c r="O364" i="1"/>
  <c r="M365" i="1"/>
  <c r="N365" i="1"/>
  <c r="O365" i="1"/>
  <c r="M366" i="1"/>
  <c r="N366" i="1"/>
  <c r="O366" i="1"/>
  <c r="K30" i="11"/>
  <c r="M30" i="11"/>
  <c r="O30" i="11"/>
  <c r="M358" i="1"/>
  <c r="N358" i="1"/>
  <c r="O358" i="1"/>
  <c r="P358" i="1"/>
  <c r="M359" i="1"/>
  <c r="N359" i="1"/>
  <c r="O359" i="1"/>
  <c r="P359" i="1"/>
  <c r="M360" i="1"/>
  <c r="N360" i="1"/>
  <c r="O360" i="1"/>
  <c r="P360" i="1"/>
  <c r="M361" i="1"/>
  <c r="N361" i="1"/>
  <c r="O361" i="1"/>
  <c r="P361" i="1"/>
  <c r="M362" i="1"/>
  <c r="N362" i="1"/>
  <c r="O362" i="1"/>
  <c r="P362" i="1"/>
  <c r="K180" i="3"/>
  <c r="O180" i="3"/>
  <c r="N180" i="3"/>
  <c r="L180" i="3"/>
  <c r="K179" i="3"/>
  <c r="O179" i="3"/>
  <c r="N179" i="3"/>
  <c r="L179" i="3"/>
  <c r="J178" i="3"/>
  <c r="N178" i="3"/>
  <c r="K178" i="3"/>
  <c r="O178" i="3"/>
  <c r="L178" i="3"/>
  <c r="K177" i="3"/>
  <c r="O177" i="3"/>
  <c r="J177" i="3"/>
  <c r="N177" i="3"/>
  <c r="L177" i="3"/>
  <c r="M354" i="1"/>
  <c r="N354" i="1"/>
  <c r="O354" i="1"/>
  <c r="P354" i="1"/>
  <c r="M355" i="1"/>
  <c r="N355" i="1"/>
  <c r="O355" i="1"/>
  <c r="P355" i="1"/>
  <c r="M356" i="1"/>
  <c r="N356" i="1"/>
  <c r="O356" i="1"/>
  <c r="P356" i="1"/>
  <c r="M357" i="1"/>
  <c r="N357" i="1"/>
  <c r="O357" i="1"/>
  <c r="P357" i="1"/>
  <c r="P40" i="8"/>
  <c r="P41" i="8"/>
  <c r="P42" i="8"/>
  <c r="U33" i="8"/>
  <c r="P31" i="8"/>
  <c r="P32" i="8"/>
  <c r="U31" i="8"/>
  <c r="V33" i="8"/>
  <c r="P33" i="8"/>
  <c r="P34" i="8"/>
  <c r="P35" i="8"/>
  <c r="P36" i="8"/>
  <c r="P37" i="8"/>
  <c r="P38" i="8"/>
  <c r="P39" i="8"/>
  <c r="U32" i="8"/>
  <c r="N28" i="8"/>
  <c r="Q28" i="8"/>
  <c r="L29" i="8"/>
  <c r="M29" i="8"/>
  <c r="N29" i="8"/>
  <c r="O29" i="8"/>
  <c r="P29" i="8"/>
  <c r="Q29" i="8"/>
  <c r="R29" i="8"/>
  <c r="S29" i="8"/>
  <c r="L30" i="8"/>
  <c r="M30" i="8"/>
  <c r="N30" i="8"/>
  <c r="O30" i="8"/>
  <c r="P30" i="8"/>
  <c r="Q30" i="8"/>
  <c r="R30" i="8"/>
  <c r="S30" i="8"/>
  <c r="L31" i="8"/>
  <c r="M31" i="8"/>
  <c r="N31" i="8"/>
  <c r="O31" i="8"/>
  <c r="Q31" i="8"/>
  <c r="R31" i="8"/>
  <c r="S31" i="8"/>
  <c r="L32" i="8"/>
  <c r="M32" i="8"/>
  <c r="N32" i="8"/>
  <c r="O32" i="8"/>
  <c r="Q32" i="8"/>
  <c r="R32" i="8"/>
  <c r="S32" i="8"/>
  <c r="L33" i="8"/>
  <c r="M33" i="8"/>
  <c r="N33" i="8"/>
  <c r="O33" i="8"/>
  <c r="Q33" i="8"/>
  <c r="R33" i="8"/>
  <c r="S33" i="8"/>
  <c r="L34" i="8"/>
  <c r="M34" i="8"/>
  <c r="N34" i="8"/>
  <c r="O34" i="8"/>
  <c r="Q34" i="8"/>
  <c r="R34" i="8"/>
  <c r="S34" i="8"/>
  <c r="L35" i="8"/>
  <c r="M35" i="8"/>
  <c r="N35" i="8"/>
  <c r="O35" i="8"/>
  <c r="Q35" i="8"/>
  <c r="R35" i="8"/>
  <c r="S35" i="8"/>
  <c r="L36" i="8"/>
  <c r="M36" i="8"/>
  <c r="N36" i="8"/>
  <c r="O36" i="8"/>
  <c r="Q36" i="8"/>
  <c r="R36" i="8"/>
  <c r="S36" i="8"/>
  <c r="L37" i="8"/>
  <c r="M37" i="8"/>
  <c r="N37" i="8"/>
  <c r="O37" i="8"/>
  <c r="Q37" i="8"/>
  <c r="R37" i="8"/>
  <c r="S37" i="8"/>
  <c r="L38" i="8"/>
  <c r="M38" i="8"/>
  <c r="N38" i="8"/>
  <c r="O38" i="8"/>
  <c r="Q38" i="8"/>
  <c r="R38" i="8"/>
  <c r="S38" i="8"/>
  <c r="L39" i="8"/>
  <c r="M39" i="8"/>
  <c r="N39" i="8"/>
  <c r="O39" i="8"/>
  <c r="Q39" i="8"/>
  <c r="R39" i="8"/>
  <c r="S39" i="8"/>
  <c r="L40" i="8"/>
  <c r="M40" i="8"/>
  <c r="N40" i="8"/>
  <c r="O40" i="8"/>
  <c r="Q40" i="8"/>
  <c r="R40" i="8"/>
  <c r="S40" i="8"/>
  <c r="L41" i="8"/>
  <c r="M41" i="8"/>
  <c r="N41" i="8"/>
  <c r="O41" i="8"/>
  <c r="Q41" i="8"/>
  <c r="R41" i="8"/>
  <c r="S41" i="8"/>
  <c r="L42" i="8"/>
  <c r="M42" i="8"/>
  <c r="N42" i="8"/>
  <c r="O42" i="8"/>
  <c r="Q42" i="8"/>
  <c r="R42" i="8"/>
  <c r="S42" i="8"/>
  <c r="L43" i="8"/>
  <c r="M43" i="8"/>
  <c r="N43" i="8"/>
  <c r="O43" i="8"/>
  <c r="P43" i="8"/>
  <c r="Q43" i="8"/>
  <c r="R43" i="8"/>
  <c r="S43" i="8"/>
  <c r="L44" i="8"/>
  <c r="M44" i="8"/>
  <c r="N44" i="8"/>
  <c r="O44" i="8"/>
  <c r="P44" i="8"/>
  <c r="Q44" i="8"/>
  <c r="R44" i="8"/>
  <c r="S44" i="8"/>
  <c r="L45" i="8"/>
  <c r="M45" i="8"/>
  <c r="N45" i="8"/>
  <c r="O45" i="8"/>
  <c r="P45" i="8"/>
  <c r="Q45" i="8"/>
  <c r="R45" i="8"/>
  <c r="S45" i="8"/>
  <c r="K176" i="3"/>
  <c r="N176" i="3"/>
  <c r="L176" i="3"/>
  <c r="K175" i="3"/>
  <c r="O175" i="3"/>
  <c r="N175" i="3"/>
  <c r="L175" i="3"/>
  <c r="K174" i="3"/>
  <c r="N174" i="3"/>
  <c r="L174" i="3"/>
  <c r="K173" i="3"/>
  <c r="O173" i="3"/>
  <c r="J173" i="3"/>
  <c r="N173" i="3"/>
  <c r="L173" i="3"/>
  <c r="K172" i="3"/>
  <c r="O172" i="3"/>
  <c r="J172" i="3"/>
  <c r="N172" i="3"/>
  <c r="L172" i="3"/>
  <c r="K171" i="3"/>
  <c r="O171" i="3"/>
  <c r="J171" i="3"/>
  <c r="N171" i="3"/>
  <c r="L171" i="3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3" i="8"/>
  <c r="K4" i="8"/>
  <c r="K2" i="8"/>
  <c r="P20" i="8"/>
  <c r="P21" i="8"/>
  <c r="P22" i="8"/>
  <c r="P23" i="8"/>
  <c r="P24" i="8"/>
  <c r="P25" i="8"/>
  <c r="P26" i="8"/>
  <c r="P27" i="8"/>
  <c r="P19" i="8"/>
  <c r="O20" i="8"/>
  <c r="O21" i="8"/>
  <c r="O22" i="8"/>
  <c r="O23" i="8"/>
  <c r="O24" i="8"/>
  <c r="O25" i="8"/>
  <c r="O26" i="8"/>
  <c r="O27" i="8"/>
  <c r="O19" i="8"/>
  <c r="Q2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3" i="8"/>
  <c r="N27" i="8"/>
  <c r="N20" i="8"/>
  <c r="N21" i="8"/>
  <c r="N22" i="8"/>
  <c r="N23" i="8"/>
  <c r="N24" i="8"/>
  <c r="N25" i="8"/>
  <c r="N26" i="8"/>
  <c r="N19" i="8"/>
  <c r="K170" i="3"/>
  <c r="O170" i="3"/>
  <c r="N170" i="3"/>
  <c r="L170" i="3"/>
  <c r="K169" i="3"/>
  <c r="N169" i="3"/>
  <c r="L169" i="3"/>
  <c r="K168" i="3"/>
  <c r="O168" i="3"/>
  <c r="N168" i="3"/>
  <c r="L168" i="3"/>
  <c r="K164" i="3"/>
  <c r="N164" i="3"/>
  <c r="L164" i="3"/>
  <c r="K167" i="3"/>
  <c r="O167" i="3"/>
  <c r="J167" i="3"/>
  <c r="N167" i="3"/>
  <c r="L167" i="3"/>
  <c r="K166" i="3"/>
  <c r="O166" i="3"/>
  <c r="J166" i="3"/>
  <c r="N166" i="3"/>
  <c r="L166" i="3"/>
  <c r="K165" i="3"/>
  <c r="O165" i="3"/>
  <c r="J165" i="3"/>
  <c r="N165" i="3"/>
  <c r="L165" i="3"/>
  <c r="M346" i="1"/>
  <c r="N346" i="1"/>
  <c r="O346" i="1"/>
  <c r="P346" i="1"/>
  <c r="M347" i="1"/>
  <c r="N347" i="1"/>
  <c r="O347" i="1"/>
  <c r="P347" i="1"/>
  <c r="M348" i="1"/>
  <c r="N348" i="1"/>
  <c r="O348" i="1"/>
  <c r="P348" i="1"/>
  <c r="M349" i="1"/>
  <c r="N349" i="1"/>
  <c r="O349" i="1"/>
  <c r="P349" i="1"/>
  <c r="M350" i="1"/>
  <c r="N350" i="1"/>
  <c r="O350" i="1"/>
  <c r="P350" i="1"/>
  <c r="M351" i="1"/>
  <c r="N351" i="1"/>
  <c r="O351" i="1"/>
  <c r="P351" i="1"/>
  <c r="M352" i="1"/>
  <c r="N352" i="1"/>
  <c r="O352" i="1"/>
  <c r="P352" i="1"/>
  <c r="M353" i="1"/>
  <c r="N353" i="1"/>
  <c r="O353" i="1"/>
  <c r="P353" i="1"/>
  <c r="J163" i="3"/>
  <c r="N163" i="3"/>
  <c r="K163" i="3"/>
  <c r="O163" i="3"/>
  <c r="L163" i="3"/>
  <c r="K162" i="3"/>
  <c r="O162" i="3"/>
  <c r="J162" i="3"/>
  <c r="N162" i="3"/>
  <c r="L162" i="3"/>
  <c r="K161" i="3"/>
  <c r="O161" i="3"/>
  <c r="J161" i="3"/>
  <c r="N161" i="3"/>
  <c r="M343" i="1"/>
  <c r="N343" i="1"/>
  <c r="O343" i="1"/>
  <c r="P343" i="1"/>
  <c r="M344" i="1"/>
  <c r="N344" i="1"/>
  <c r="O344" i="1"/>
  <c r="P344" i="1"/>
  <c r="M345" i="1"/>
  <c r="N345" i="1"/>
  <c r="O345" i="1"/>
  <c r="P345" i="1"/>
  <c r="K160" i="3"/>
  <c r="O160" i="3"/>
  <c r="N160" i="3"/>
  <c r="L160" i="3"/>
  <c r="K159" i="3"/>
  <c r="O159" i="3"/>
  <c r="N159" i="3"/>
  <c r="L159" i="3"/>
  <c r="K158" i="3"/>
  <c r="O158" i="3"/>
  <c r="N158" i="3"/>
  <c r="L158" i="3"/>
  <c r="K157" i="3"/>
  <c r="O157" i="3"/>
  <c r="J157" i="3"/>
  <c r="N157" i="3"/>
  <c r="L157" i="3"/>
  <c r="K156" i="3"/>
  <c r="O156" i="3"/>
  <c r="J156" i="3"/>
  <c r="N156" i="3"/>
  <c r="L156" i="3"/>
  <c r="K155" i="3"/>
  <c r="O155" i="3"/>
  <c r="J155" i="3"/>
  <c r="L155" i="3"/>
  <c r="M341" i="1"/>
  <c r="N341" i="1"/>
  <c r="O341" i="1"/>
  <c r="P341" i="1"/>
  <c r="M342" i="1"/>
  <c r="N342" i="1"/>
  <c r="O342" i="1"/>
  <c r="P342" i="1"/>
  <c r="K154" i="3"/>
  <c r="O154" i="3"/>
  <c r="K153" i="3"/>
  <c r="O153" i="3"/>
  <c r="N153" i="3"/>
  <c r="L153" i="3"/>
  <c r="L152" i="3"/>
  <c r="J152" i="3"/>
  <c r="N152" i="3"/>
  <c r="K152" i="3"/>
  <c r="J151" i="3"/>
  <c r="N151" i="3"/>
  <c r="K151" i="3"/>
  <c r="L151" i="3"/>
  <c r="J150" i="3"/>
  <c r="N150" i="3"/>
  <c r="K150" i="3"/>
  <c r="O150" i="3"/>
  <c r="L150" i="3"/>
  <c r="K149" i="3"/>
  <c r="O149" i="3"/>
  <c r="J149" i="3"/>
  <c r="N149" i="3"/>
  <c r="L149" i="3"/>
  <c r="M338" i="1"/>
  <c r="N338" i="1"/>
  <c r="O338" i="1"/>
  <c r="M339" i="1"/>
  <c r="N339" i="1"/>
  <c r="O339" i="1"/>
  <c r="M340" i="1"/>
  <c r="N340" i="1"/>
  <c r="O340" i="1"/>
  <c r="M337" i="1"/>
  <c r="N337" i="1"/>
  <c r="O337" i="1"/>
  <c r="M336" i="1"/>
  <c r="N336" i="1"/>
  <c r="O336" i="1"/>
  <c r="K148" i="3"/>
  <c r="O148" i="3"/>
  <c r="L148" i="3"/>
  <c r="N148" i="3"/>
  <c r="K147" i="3"/>
  <c r="O147" i="3"/>
  <c r="N147" i="3"/>
  <c r="L147" i="3"/>
  <c r="J146" i="3"/>
  <c r="N146" i="3"/>
  <c r="K146" i="3"/>
  <c r="O146" i="3"/>
  <c r="L146" i="3"/>
  <c r="J145" i="3"/>
  <c r="N145" i="3"/>
  <c r="K145" i="3"/>
  <c r="L145" i="3"/>
  <c r="K144" i="3"/>
  <c r="O144" i="3"/>
  <c r="J144" i="3"/>
  <c r="N144" i="3"/>
  <c r="L144" i="3"/>
  <c r="L137" i="3"/>
  <c r="J137" i="3"/>
  <c r="N137" i="3"/>
  <c r="K137" i="3"/>
  <c r="O137" i="3"/>
  <c r="K142" i="3"/>
  <c r="L142" i="3"/>
  <c r="K143" i="3"/>
  <c r="O143" i="3"/>
  <c r="L143" i="3"/>
  <c r="K141" i="3"/>
  <c r="L141" i="3"/>
  <c r="N142" i="3"/>
  <c r="N143" i="3"/>
  <c r="N141" i="3"/>
  <c r="L140" i="3"/>
  <c r="J140" i="3"/>
  <c r="K140" i="3"/>
  <c r="O140" i="3"/>
  <c r="L139" i="3"/>
  <c r="J139" i="3"/>
  <c r="N139" i="3"/>
  <c r="K139" i="3"/>
  <c r="O139" i="3"/>
  <c r="L138" i="3"/>
  <c r="J138" i="3"/>
  <c r="K138" i="3"/>
  <c r="O138" i="3"/>
  <c r="M334" i="1"/>
  <c r="N334" i="1"/>
  <c r="O334" i="1"/>
  <c r="P334" i="1"/>
  <c r="M335" i="1"/>
  <c r="N335" i="1"/>
  <c r="O335" i="1"/>
  <c r="P335" i="1"/>
  <c r="M331" i="1"/>
  <c r="N331" i="1"/>
  <c r="O331" i="1"/>
  <c r="P331" i="1"/>
  <c r="M332" i="1"/>
  <c r="N332" i="1"/>
  <c r="O332" i="1"/>
  <c r="P332" i="1"/>
  <c r="M333" i="1"/>
  <c r="N333" i="1"/>
  <c r="O333" i="1"/>
  <c r="P333" i="1"/>
  <c r="M329" i="1"/>
  <c r="N329" i="1"/>
  <c r="O329" i="1"/>
  <c r="P329" i="1"/>
  <c r="M330" i="1"/>
  <c r="N330" i="1"/>
  <c r="O330" i="1"/>
  <c r="P330" i="1"/>
  <c r="L136" i="3"/>
  <c r="J136" i="3"/>
  <c r="N136" i="3"/>
  <c r="K136" i="3"/>
  <c r="O136" i="3"/>
  <c r="K29" i="11"/>
  <c r="M29" i="11"/>
  <c r="K28" i="11"/>
  <c r="M28" i="11"/>
  <c r="K27" i="11"/>
  <c r="M27" i="11"/>
  <c r="O27" i="11"/>
  <c r="K26" i="11"/>
  <c r="M26" i="11"/>
  <c r="O26" i="11"/>
  <c r="K25" i="11"/>
  <c r="M25" i="11"/>
  <c r="O25" i="11"/>
  <c r="K24" i="11"/>
  <c r="M24" i="11"/>
  <c r="O24" i="11"/>
  <c r="K23" i="11"/>
  <c r="M23" i="11"/>
  <c r="O23" i="11"/>
  <c r="K22" i="11"/>
  <c r="M22" i="11"/>
  <c r="O22" i="11"/>
  <c r="K21" i="11"/>
  <c r="M21" i="11"/>
  <c r="O21" i="11"/>
  <c r="K20" i="11"/>
  <c r="M20" i="11"/>
  <c r="K19" i="11"/>
  <c r="M19" i="11"/>
  <c r="K18" i="11"/>
  <c r="M18" i="11"/>
  <c r="K17" i="11"/>
  <c r="M17" i="11"/>
  <c r="K16" i="11"/>
  <c r="M16" i="11"/>
  <c r="K15" i="11"/>
  <c r="M15" i="11"/>
  <c r="K14" i="11"/>
  <c r="M14" i="11"/>
  <c r="K13" i="11"/>
  <c r="M13" i="11"/>
  <c r="K12" i="11"/>
  <c r="M12" i="11"/>
  <c r="K11" i="11"/>
  <c r="M11" i="11"/>
  <c r="K10" i="11"/>
  <c r="M10" i="11"/>
  <c r="K9" i="11"/>
  <c r="M9" i="11"/>
  <c r="K8" i="11"/>
  <c r="M8" i="11"/>
  <c r="K7" i="11"/>
  <c r="M7" i="11"/>
  <c r="K6" i="11"/>
  <c r="M6" i="11"/>
  <c r="K5" i="11"/>
  <c r="M5" i="11"/>
  <c r="O5" i="11"/>
  <c r="K4" i="11"/>
  <c r="M4" i="11"/>
  <c r="K3" i="11"/>
  <c r="M3" i="11"/>
  <c r="K2" i="11"/>
  <c r="M2" i="11"/>
  <c r="M328" i="1"/>
  <c r="N328" i="1"/>
  <c r="O328" i="1"/>
  <c r="M324" i="1"/>
  <c r="N324" i="1"/>
  <c r="O324" i="1"/>
  <c r="M325" i="1"/>
  <c r="N325" i="1"/>
  <c r="O325" i="1"/>
  <c r="M326" i="1"/>
  <c r="N326" i="1"/>
  <c r="O326" i="1"/>
  <c r="M327" i="1"/>
  <c r="N327" i="1"/>
  <c r="O327" i="1"/>
  <c r="M323" i="1"/>
  <c r="N323" i="1"/>
  <c r="O323" i="1"/>
  <c r="J135" i="3"/>
  <c r="N135" i="3"/>
  <c r="K135" i="3"/>
  <c r="L135" i="3"/>
  <c r="J133" i="3"/>
  <c r="N133" i="3"/>
  <c r="K133" i="3"/>
  <c r="O133" i="3"/>
  <c r="L133" i="3"/>
  <c r="J134" i="3"/>
  <c r="N134" i="3"/>
  <c r="K134" i="3"/>
  <c r="L134" i="3"/>
  <c r="K132" i="3"/>
  <c r="O132" i="3"/>
  <c r="J132" i="3"/>
  <c r="L132" i="3"/>
  <c r="K129" i="3"/>
  <c r="L129" i="3"/>
  <c r="N129" i="3"/>
  <c r="K130" i="3"/>
  <c r="L130" i="3"/>
  <c r="N130" i="3"/>
  <c r="K131" i="3"/>
  <c r="O131" i="3"/>
  <c r="L131" i="3"/>
  <c r="N131" i="3"/>
  <c r="M321" i="1"/>
  <c r="N321" i="1"/>
  <c r="O321" i="1"/>
  <c r="P321" i="1"/>
  <c r="M322" i="1"/>
  <c r="N322" i="1"/>
  <c r="O322" i="1"/>
  <c r="P322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N3" i="1"/>
  <c r="J124" i="3"/>
  <c r="N124" i="3"/>
  <c r="K124" i="3"/>
  <c r="O124" i="3"/>
  <c r="L124" i="3"/>
  <c r="J125" i="3"/>
  <c r="K125" i="3"/>
  <c r="O125" i="3"/>
  <c r="L125" i="3"/>
  <c r="J123" i="3"/>
  <c r="N123" i="3"/>
  <c r="K123" i="3"/>
  <c r="O123" i="3"/>
  <c r="K127" i="3"/>
  <c r="L127" i="3"/>
  <c r="N127" i="3"/>
  <c r="K128" i="3"/>
  <c r="L128" i="3"/>
  <c r="N128" i="3"/>
  <c r="L123" i="3"/>
  <c r="K126" i="3"/>
  <c r="L126" i="3"/>
  <c r="N126" i="3"/>
  <c r="K121" i="3"/>
  <c r="L121" i="3"/>
  <c r="K122" i="3"/>
  <c r="L122" i="3"/>
  <c r="K120" i="3"/>
  <c r="O120" i="3"/>
  <c r="J118" i="3"/>
  <c r="K118" i="3"/>
  <c r="O118" i="3"/>
  <c r="L118" i="3"/>
  <c r="J119" i="3"/>
  <c r="N119" i="3"/>
  <c r="K119" i="3"/>
  <c r="O119" i="3"/>
  <c r="L119" i="3"/>
  <c r="L120" i="3"/>
  <c r="N120" i="3"/>
  <c r="N121" i="3"/>
  <c r="N122" i="3"/>
  <c r="J117" i="3"/>
  <c r="K117" i="3"/>
  <c r="O117" i="3"/>
  <c r="L117" i="3"/>
  <c r="U19" i="8"/>
  <c r="K115" i="3"/>
  <c r="L115" i="3"/>
  <c r="N115" i="3"/>
  <c r="K116" i="3"/>
  <c r="L116" i="3"/>
  <c r="N116" i="3"/>
  <c r="K114" i="3"/>
  <c r="O114" i="3"/>
  <c r="L114" i="3"/>
  <c r="N114" i="3"/>
  <c r="J113" i="3"/>
  <c r="N113" i="3"/>
  <c r="K113" i="3"/>
  <c r="O113" i="3"/>
  <c r="L113" i="3"/>
  <c r="J112" i="3"/>
  <c r="N112" i="3"/>
  <c r="K112" i="3"/>
  <c r="O112" i="3"/>
  <c r="L112" i="3"/>
  <c r="J111" i="3"/>
  <c r="N111" i="3"/>
  <c r="K111" i="3"/>
  <c r="O111" i="3"/>
  <c r="L111" i="3"/>
  <c r="K110" i="3"/>
  <c r="O110" i="3"/>
  <c r="L110" i="3"/>
  <c r="N110" i="3"/>
  <c r="K109" i="3"/>
  <c r="L109" i="3"/>
  <c r="N109" i="3"/>
  <c r="J105" i="3"/>
  <c r="N105" i="3"/>
  <c r="K105" i="3"/>
  <c r="O105" i="3"/>
  <c r="L105" i="3"/>
  <c r="J106" i="3"/>
  <c r="N106" i="3"/>
  <c r="K106" i="3"/>
  <c r="L106" i="3"/>
  <c r="J107" i="3"/>
  <c r="K107" i="3"/>
  <c r="O107" i="3"/>
  <c r="L107" i="3"/>
  <c r="J108" i="3"/>
  <c r="K108" i="3"/>
  <c r="O108" i="3"/>
  <c r="L108" i="3"/>
  <c r="J100" i="3"/>
  <c r="N100" i="3"/>
  <c r="K100" i="3"/>
  <c r="L100" i="3"/>
  <c r="J101" i="3"/>
  <c r="K101" i="3"/>
  <c r="O101" i="3"/>
  <c r="L101" i="3"/>
  <c r="L99" i="3"/>
  <c r="K99" i="3"/>
  <c r="J99" i="3"/>
  <c r="N99" i="3"/>
  <c r="K96" i="3"/>
  <c r="K97" i="3"/>
  <c r="O97" i="3"/>
  <c r="K98" i="3"/>
  <c r="L96" i="3"/>
  <c r="N96" i="3"/>
  <c r="L97" i="3"/>
  <c r="N97" i="3"/>
  <c r="L98" i="3"/>
  <c r="N98" i="3"/>
  <c r="K95" i="3"/>
  <c r="O95" i="3"/>
  <c r="N95" i="3"/>
  <c r="L95" i="3"/>
  <c r="K94" i="3"/>
  <c r="O94" i="3"/>
  <c r="N94" i="3"/>
  <c r="L94" i="3"/>
  <c r="K93" i="3"/>
  <c r="O93" i="3"/>
  <c r="N93" i="3"/>
  <c r="L93" i="3"/>
  <c r="J92" i="3"/>
  <c r="N92" i="3"/>
  <c r="K92" i="3"/>
  <c r="O92" i="3"/>
  <c r="L92" i="3"/>
  <c r="J91" i="3"/>
  <c r="N91" i="3"/>
  <c r="K91" i="3"/>
  <c r="O91" i="3"/>
  <c r="L91" i="3"/>
  <c r="K90" i="3"/>
  <c r="O90" i="3"/>
  <c r="J90" i="3"/>
  <c r="N90" i="3"/>
  <c r="L90" i="3"/>
  <c r="U18" i="8"/>
  <c r="U13" i="8"/>
  <c r="V18" i="8"/>
  <c r="W18" i="8"/>
  <c r="U17" i="8"/>
  <c r="V17" i="8"/>
  <c r="W17" i="8"/>
  <c r="U16" i="8"/>
  <c r="V16" i="8"/>
  <c r="W16" i="8"/>
  <c r="U15" i="8"/>
  <c r="V15" i="8"/>
  <c r="W15" i="8"/>
  <c r="U14" i="8"/>
  <c r="V14" i="8"/>
  <c r="W14" i="8"/>
  <c r="U8" i="8"/>
  <c r="V8" i="8"/>
  <c r="W12" i="8"/>
  <c r="U12" i="8"/>
  <c r="V12" i="8"/>
  <c r="U11" i="8"/>
  <c r="V11" i="8"/>
  <c r="W11" i="8"/>
  <c r="U10" i="8"/>
  <c r="V10" i="8"/>
  <c r="U9" i="8"/>
  <c r="V9" i="8"/>
  <c r="W9" i="8"/>
  <c r="K89" i="3"/>
  <c r="L89" i="3"/>
  <c r="N89" i="3"/>
  <c r="K88" i="3"/>
  <c r="L88" i="3"/>
  <c r="N88" i="3"/>
  <c r="K87" i="3"/>
  <c r="O87" i="3"/>
  <c r="L87" i="3"/>
  <c r="N87" i="3"/>
  <c r="J86" i="3"/>
  <c r="N86" i="3"/>
  <c r="K86" i="3"/>
  <c r="L86" i="3"/>
  <c r="J85" i="3"/>
  <c r="N85" i="3"/>
  <c r="K85" i="3"/>
  <c r="O85" i="3"/>
  <c r="L85" i="3"/>
  <c r="J84" i="3"/>
  <c r="K84" i="3"/>
  <c r="O84" i="3"/>
  <c r="L84" i="3"/>
  <c r="K82" i="3"/>
  <c r="L82" i="3"/>
  <c r="N82" i="3"/>
  <c r="K83" i="3"/>
  <c r="O83" i="3"/>
  <c r="L83" i="3"/>
  <c r="N83" i="3"/>
  <c r="K81" i="3"/>
  <c r="L81" i="3"/>
  <c r="N81" i="3"/>
  <c r="J79" i="3"/>
  <c r="K79" i="3"/>
  <c r="O79" i="3"/>
  <c r="L79" i="3"/>
  <c r="J80" i="3"/>
  <c r="K80" i="3"/>
  <c r="O80" i="3"/>
  <c r="L80" i="3"/>
  <c r="K78" i="3"/>
  <c r="O78" i="3"/>
  <c r="L78" i="3"/>
  <c r="J78" i="3"/>
  <c r="N78" i="3"/>
  <c r="K77" i="3"/>
  <c r="O77" i="3"/>
  <c r="J77" i="3"/>
  <c r="N77" i="3"/>
  <c r="L77" i="3"/>
  <c r="K76" i="3"/>
  <c r="L76" i="3"/>
  <c r="N76" i="3"/>
  <c r="K75" i="3"/>
  <c r="L75" i="3"/>
  <c r="N75" i="3"/>
  <c r="K74" i="3"/>
  <c r="L74" i="3"/>
  <c r="N74" i="3"/>
  <c r="J73" i="3"/>
  <c r="K73" i="3"/>
  <c r="O73" i="3"/>
  <c r="L73" i="3"/>
  <c r="J72" i="3"/>
  <c r="K72" i="3"/>
  <c r="O72" i="3"/>
  <c r="L72" i="3"/>
  <c r="J71" i="3"/>
  <c r="N71" i="3"/>
  <c r="K71" i="3"/>
  <c r="O71" i="3"/>
  <c r="L71" i="3"/>
  <c r="K68" i="3"/>
  <c r="O68" i="3"/>
  <c r="L68" i="3"/>
  <c r="K70" i="3"/>
  <c r="O70" i="3"/>
  <c r="N70" i="3"/>
  <c r="L70" i="3"/>
  <c r="K69" i="3"/>
  <c r="O69" i="3"/>
  <c r="N69" i="3"/>
  <c r="L69" i="3"/>
  <c r="N68" i="3"/>
  <c r="K67" i="3"/>
  <c r="O67" i="3"/>
  <c r="J67" i="3"/>
  <c r="N67" i="3"/>
  <c r="L67" i="3"/>
  <c r="K66" i="3"/>
  <c r="O66" i="3"/>
  <c r="J66" i="3"/>
  <c r="N66" i="3"/>
  <c r="L66" i="3"/>
  <c r="K65" i="3"/>
  <c r="O65" i="3"/>
  <c r="J65" i="3"/>
  <c r="N65" i="3"/>
  <c r="L65" i="3"/>
  <c r="K57" i="3"/>
  <c r="L57" i="3"/>
  <c r="K58" i="3"/>
  <c r="O58" i="3"/>
  <c r="K59" i="3"/>
  <c r="O59" i="3"/>
  <c r="K60" i="3"/>
  <c r="O60" i="3"/>
  <c r="L60" i="3"/>
  <c r="K61" i="3"/>
  <c r="N61" i="3"/>
  <c r="K56" i="3"/>
  <c r="O56" i="3"/>
  <c r="K53" i="3"/>
  <c r="O53" i="3"/>
  <c r="K54" i="3"/>
  <c r="O54" i="3"/>
  <c r="L56" i="3"/>
  <c r="N56" i="3"/>
  <c r="N57" i="3"/>
  <c r="O57" i="3"/>
  <c r="N58" i="3"/>
  <c r="N59" i="3"/>
  <c r="N60" i="3"/>
  <c r="L61" i="3"/>
  <c r="J62" i="3"/>
  <c r="N62" i="3"/>
  <c r="J63" i="3"/>
  <c r="N63" i="3"/>
  <c r="K63" i="3"/>
  <c r="O63" i="3"/>
  <c r="J64" i="3"/>
  <c r="N64" i="3"/>
  <c r="K64" i="3"/>
  <c r="L59" i="3"/>
  <c r="K62" i="3"/>
  <c r="O62" i="3"/>
  <c r="L62" i="3"/>
  <c r="L63" i="3"/>
  <c r="L64" i="3"/>
  <c r="J54" i="3"/>
  <c r="L54" i="3"/>
  <c r="J55" i="3"/>
  <c r="N55" i="3"/>
  <c r="K55" i="3"/>
  <c r="O55" i="3"/>
  <c r="L55" i="3"/>
  <c r="L58" i="3"/>
  <c r="L53" i="3"/>
  <c r="J53" i="3"/>
  <c r="K48" i="3"/>
  <c r="O48" i="3"/>
  <c r="K49" i="3"/>
  <c r="O49" i="3"/>
  <c r="K47" i="3"/>
  <c r="O47" i="3"/>
  <c r="J48" i="3"/>
  <c r="N48" i="3"/>
  <c r="J49" i="3"/>
  <c r="L49" i="3"/>
  <c r="J47" i="3"/>
  <c r="N47" i="3"/>
  <c r="L47" i="3"/>
  <c r="L48" i="3"/>
  <c r="K50" i="3"/>
  <c r="L50" i="3"/>
  <c r="N50" i="3"/>
  <c r="K51" i="3"/>
  <c r="O51" i="3"/>
  <c r="L51" i="3"/>
  <c r="N51" i="3"/>
  <c r="K52" i="3"/>
  <c r="L52" i="3"/>
  <c r="N52" i="3"/>
  <c r="N44" i="3"/>
  <c r="N45" i="3"/>
  <c r="N46" i="3"/>
  <c r="K46" i="3"/>
  <c r="L46" i="3"/>
  <c r="K45" i="3"/>
  <c r="L45" i="3"/>
  <c r="K44" i="3"/>
  <c r="L44" i="3"/>
  <c r="J42" i="3"/>
  <c r="K42" i="3"/>
  <c r="O42" i="3"/>
  <c r="L42" i="3"/>
  <c r="J43" i="3"/>
  <c r="N43" i="3"/>
  <c r="K43" i="3"/>
  <c r="O43" i="3"/>
  <c r="L43" i="3"/>
  <c r="L41" i="3"/>
  <c r="K41" i="3"/>
  <c r="O41" i="3"/>
  <c r="J41" i="3"/>
  <c r="N38" i="3"/>
  <c r="N39" i="3"/>
  <c r="N40" i="3"/>
  <c r="L38" i="3"/>
  <c r="L39" i="3"/>
  <c r="L40" i="3"/>
  <c r="K39" i="3"/>
  <c r="O39" i="3"/>
  <c r="K40" i="3"/>
  <c r="O40" i="3"/>
  <c r="K38" i="3"/>
  <c r="J32" i="3"/>
  <c r="K32" i="3"/>
  <c r="L32" i="3"/>
  <c r="J33" i="3"/>
  <c r="N33" i="3"/>
  <c r="K33" i="3"/>
  <c r="L33" i="3"/>
  <c r="J34" i="3"/>
  <c r="N34" i="3"/>
  <c r="K34" i="3"/>
  <c r="O34" i="3"/>
  <c r="L34" i="3"/>
  <c r="J35" i="3"/>
  <c r="N35" i="3"/>
  <c r="K35" i="3"/>
  <c r="O35" i="3"/>
  <c r="L35" i="3"/>
  <c r="J36" i="3"/>
  <c r="N36" i="3"/>
  <c r="K36" i="3"/>
  <c r="O36" i="3"/>
  <c r="L36" i="3"/>
  <c r="J37" i="3"/>
  <c r="N37" i="3"/>
  <c r="K37" i="3"/>
  <c r="O37" i="3"/>
  <c r="L37" i="3"/>
  <c r="N27" i="3"/>
  <c r="O27" i="3"/>
  <c r="N28" i="3"/>
  <c r="O28" i="3"/>
  <c r="K26" i="3"/>
  <c r="O26" i="3"/>
  <c r="K29" i="3"/>
  <c r="O29" i="3"/>
  <c r="K30" i="3"/>
  <c r="O30" i="3"/>
  <c r="K31" i="3"/>
  <c r="O31" i="3"/>
  <c r="J26" i="3"/>
  <c r="J29" i="3"/>
  <c r="N29" i="3"/>
  <c r="J30" i="3"/>
  <c r="N30" i="3"/>
  <c r="J31" i="3"/>
  <c r="L31" i="3"/>
  <c r="L30" i="3"/>
  <c r="L29" i="3"/>
  <c r="L28" i="3"/>
  <c r="M28" i="3"/>
  <c r="L27" i="3"/>
  <c r="M27" i="3"/>
  <c r="L26" i="3"/>
  <c r="J24" i="3"/>
  <c r="N24" i="3"/>
  <c r="K24" i="3"/>
  <c r="L24" i="3"/>
  <c r="J25" i="3"/>
  <c r="K25" i="3"/>
  <c r="O25" i="3"/>
  <c r="L25" i="3"/>
  <c r="J23" i="3"/>
  <c r="N23" i="3"/>
  <c r="K23" i="3"/>
  <c r="L23" i="3"/>
  <c r="J22" i="3"/>
  <c r="K22" i="3"/>
  <c r="O22" i="3"/>
  <c r="L22" i="3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L21" i="3"/>
  <c r="K21" i="3"/>
  <c r="O21" i="3"/>
  <c r="J21" i="3"/>
  <c r="N21" i="3"/>
  <c r="L20" i="3"/>
  <c r="K20" i="3"/>
  <c r="J20" i="3"/>
  <c r="N20" i="3"/>
  <c r="J16" i="3"/>
  <c r="N16" i="3"/>
  <c r="K16" i="3"/>
  <c r="O16" i="3"/>
  <c r="L16" i="3"/>
  <c r="J17" i="3"/>
  <c r="N17" i="3"/>
  <c r="K17" i="3"/>
  <c r="O17" i="3"/>
  <c r="L17" i="3"/>
  <c r="J19" i="3"/>
  <c r="N19" i="3"/>
  <c r="K19" i="3"/>
  <c r="O19" i="3"/>
  <c r="L19" i="3"/>
  <c r="K18" i="3"/>
  <c r="O18" i="3"/>
  <c r="L18" i="3"/>
  <c r="J18" i="3"/>
  <c r="L15" i="3"/>
  <c r="K15" i="3"/>
  <c r="O15" i="3"/>
  <c r="J15" i="3"/>
  <c r="L14" i="3"/>
  <c r="K14" i="3"/>
  <c r="O14" i="3"/>
  <c r="J14" i="3"/>
  <c r="N14" i="3"/>
  <c r="L13" i="3"/>
  <c r="K13" i="3"/>
  <c r="O13" i="3"/>
  <c r="J13" i="3"/>
  <c r="N13" i="3"/>
  <c r="L12" i="3"/>
  <c r="J12" i="3"/>
  <c r="N12" i="3"/>
  <c r="K12" i="3"/>
  <c r="L11" i="3"/>
  <c r="J11" i="3"/>
  <c r="N11" i="3"/>
  <c r="K11" i="3"/>
  <c r="O11" i="3"/>
  <c r="L10" i="3"/>
  <c r="J10" i="3"/>
  <c r="N10" i="3"/>
  <c r="K10" i="3"/>
  <c r="O10" i="3"/>
  <c r="L9" i="3"/>
  <c r="J9" i="3"/>
  <c r="N9" i="3"/>
  <c r="K9" i="3"/>
  <c r="O9" i="3"/>
  <c r="L8" i="3"/>
  <c r="J8" i="3"/>
  <c r="N8" i="3"/>
  <c r="K8" i="3"/>
  <c r="O8" i="3"/>
  <c r="L7" i="3"/>
  <c r="J7" i="3"/>
  <c r="N7" i="3"/>
  <c r="K7" i="3"/>
  <c r="O7" i="3"/>
  <c r="L6" i="3"/>
  <c r="J6" i="3"/>
  <c r="N6" i="3"/>
  <c r="K6" i="3"/>
  <c r="O6" i="3"/>
  <c r="J3" i="3"/>
  <c r="K3" i="3"/>
  <c r="O3" i="3"/>
  <c r="L3" i="3"/>
  <c r="J4" i="3"/>
  <c r="N4" i="3"/>
  <c r="K4" i="3"/>
  <c r="O4" i="3"/>
  <c r="L4" i="3"/>
  <c r="J5" i="3"/>
  <c r="N5" i="3"/>
  <c r="K5" i="3"/>
  <c r="O5" i="3"/>
  <c r="L5" i="3"/>
  <c r="L2" i="3"/>
  <c r="K2" i="3"/>
  <c r="O2" i="3"/>
  <c r="J2" i="3"/>
  <c r="N2" i="3"/>
  <c r="O32" i="3"/>
  <c r="O45" i="3"/>
  <c r="W8" i="8"/>
  <c r="W10" i="8"/>
  <c r="V13" i="8"/>
  <c r="W13" i="8"/>
  <c r="O3" i="1"/>
  <c r="P323" i="1"/>
  <c r="P327" i="1"/>
  <c r="P326" i="1"/>
  <c r="P325" i="1"/>
  <c r="P324" i="1"/>
  <c r="P328" i="1"/>
  <c r="P336" i="1"/>
  <c r="P337" i="1"/>
  <c r="P340" i="1"/>
  <c r="P339" i="1"/>
  <c r="P338" i="1"/>
  <c r="P366" i="1"/>
  <c r="P365" i="1"/>
  <c r="P364" i="1"/>
  <c r="N374" i="1"/>
  <c r="P374" i="1"/>
  <c r="N373" i="1"/>
  <c r="P373" i="1"/>
  <c r="N372" i="1"/>
  <c r="P372" i="1"/>
  <c r="N375" i="1"/>
  <c r="P375" i="1"/>
  <c r="N381" i="1"/>
  <c r="P381" i="1"/>
  <c r="N380" i="1"/>
  <c r="P380" i="1"/>
  <c r="N379" i="1"/>
  <c r="P379" i="1"/>
  <c r="N378" i="1"/>
  <c r="P378" i="1"/>
  <c r="N377" i="1"/>
  <c r="P377" i="1"/>
  <c r="N376" i="1"/>
  <c r="P376" i="1"/>
  <c r="N383" i="1"/>
  <c r="P383" i="1"/>
  <c r="N382" i="1"/>
  <c r="P382" i="1"/>
  <c r="N388" i="1"/>
  <c r="P388" i="1"/>
  <c r="N387" i="1"/>
  <c r="P387" i="1"/>
  <c r="N386" i="1"/>
  <c r="P386" i="1"/>
  <c r="N385" i="1"/>
  <c r="P385" i="1"/>
  <c r="N384" i="1"/>
  <c r="P384" i="1"/>
  <c r="N394" i="1"/>
  <c r="P394" i="1"/>
  <c r="N393" i="1"/>
  <c r="P393" i="1"/>
  <c r="N392" i="1"/>
  <c r="P392" i="1"/>
  <c r="N391" i="1"/>
  <c r="P391" i="1"/>
  <c r="N390" i="1"/>
  <c r="P390" i="1"/>
  <c r="N389" i="1"/>
  <c r="P389" i="1"/>
  <c r="N466" i="1"/>
  <c r="P466" i="1"/>
  <c r="N469" i="1"/>
  <c r="P469" i="1"/>
  <c r="N468" i="1"/>
  <c r="P468" i="1"/>
  <c r="N467" i="1"/>
  <c r="P467" i="1"/>
  <c r="N470" i="1"/>
  <c r="P470" i="1"/>
  <c r="N472" i="1"/>
  <c r="P472" i="1"/>
  <c r="N471" i="1"/>
  <c r="P471" i="1"/>
  <c r="N479" i="1"/>
  <c r="P479" i="1"/>
  <c r="N478" i="1"/>
  <c r="P478" i="1"/>
  <c r="N477" i="1"/>
  <c r="P477" i="1"/>
  <c r="N476" i="1"/>
  <c r="P476" i="1"/>
  <c r="N475" i="1"/>
  <c r="P475" i="1"/>
  <c r="N474" i="1"/>
  <c r="P474" i="1"/>
  <c r="N473" i="1"/>
  <c r="P473" i="1"/>
  <c r="N483" i="1"/>
  <c r="P483" i="1"/>
  <c r="N482" i="1"/>
  <c r="P482" i="1"/>
  <c r="N481" i="1"/>
  <c r="P481" i="1"/>
  <c r="N480" i="1"/>
  <c r="P480" i="1"/>
  <c r="N484" i="1"/>
  <c r="P484" i="1"/>
  <c r="M185" i="3"/>
  <c r="M189" i="3"/>
  <c r="P62" i="3"/>
  <c r="P65" i="3"/>
  <c r="M124" i="3"/>
  <c r="M179" i="3"/>
  <c r="M82" i="3"/>
  <c r="P196" i="3"/>
  <c r="P204" i="3"/>
  <c r="P208" i="3"/>
  <c r="M24" i="3"/>
  <c r="M85" i="3"/>
  <c r="M88" i="3"/>
  <c r="M238" i="3"/>
  <c r="P244" i="3"/>
  <c r="P8" i="3"/>
  <c r="P85" i="3"/>
  <c r="M198" i="3"/>
  <c r="P178" i="3"/>
  <c r="M45" i="3"/>
  <c r="M76" i="3"/>
  <c r="M110" i="3"/>
  <c r="P161" i="3"/>
  <c r="P188" i="3"/>
  <c r="M190" i="3"/>
  <c r="M17" i="3"/>
  <c r="O24" i="3"/>
  <c r="M74" i="3"/>
  <c r="M115" i="3"/>
  <c r="M134" i="3"/>
  <c r="M39" i="3"/>
  <c r="M26" i="3"/>
  <c r="M40" i="3"/>
  <c r="M75" i="3"/>
  <c r="M79" i="3"/>
  <c r="M89" i="3"/>
  <c r="P90" i="3"/>
  <c r="M93" i="3"/>
  <c r="M94" i="3"/>
  <c r="M127" i="3"/>
  <c r="M141" i="3"/>
  <c r="P157" i="3"/>
  <c r="M175" i="3"/>
  <c r="M200" i="3"/>
  <c r="M217" i="3"/>
  <c r="M225" i="3"/>
  <c r="M118" i="3"/>
  <c r="M209" i="3"/>
  <c r="M230" i="3"/>
  <c r="M241" i="3"/>
  <c r="M242" i="3"/>
  <c r="M250" i="3"/>
  <c r="P10" i="3"/>
  <c r="P30" i="3"/>
  <c r="M34" i="3"/>
  <c r="P43" i="3"/>
  <c r="M87" i="3"/>
  <c r="M129" i="3"/>
  <c r="O134" i="3"/>
  <c r="P163" i="3"/>
  <c r="P182" i="3"/>
  <c r="P183" i="3"/>
  <c r="M194" i="3"/>
  <c r="M239" i="3"/>
  <c r="M14" i="3"/>
  <c r="M25" i="3"/>
  <c r="M41" i="3"/>
  <c r="P66" i="3"/>
  <c r="P92" i="3"/>
  <c r="M101" i="3"/>
  <c r="M107" i="3"/>
  <c r="P111" i="3"/>
  <c r="O141" i="3"/>
  <c r="M144" i="3"/>
  <c r="P150" i="3"/>
  <c r="M153" i="3"/>
  <c r="M180" i="3"/>
  <c r="M188" i="3"/>
  <c r="M9" i="3"/>
  <c r="M22" i="3"/>
  <c r="N26" i="3"/>
  <c r="P29" i="3"/>
  <c r="M32" i="3"/>
  <c r="M57" i="3"/>
  <c r="M68" i="3"/>
  <c r="M78" i="3"/>
  <c r="M81" i="3"/>
  <c r="O82" i="3"/>
  <c r="P91" i="3"/>
  <c r="N101" i="3"/>
  <c r="P101" i="3"/>
  <c r="N107" i="3"/>
  <c r="P107" i="3"/>
  <c r="M109" i="3"/>
  <c r="M116" i="3"/>
  <c r="M117" i="3"/>
  <c r="M122" i="3"/>
  <c r="P133" i="3"/>
  <c r="M168" i="3"/>
  <c r="P191" i="3"/>
  <c r="M193" i="3"/>
  <c r="M203" i="3"/>
  <c r="P215" i="3"/>
  <c r="M224" i="3"/>
  <c r="M231" i="3"/>
  <c r="P241" i="3"/>
  <c r="P249" i="3"/>
  <c r="P4" i="3"/>
  <c r="M47" i="3"/>
  <c r="M53" i="3"/>
  <c r="P55" i="3"/>
  <c r="P67" i="3"/>
  <c r="M72" i="3"/>
  <c r="M73" i="3"/>
  <c r="O75" i="3"/>
  <c r="O76" i="3"/>
  <c r="N79" i="3"/>
  <c r="P79" i="3"/>
  <c r="O88" i="3"/>
  <c r="O89" i="3"/>
  <c r="M113" i="3"/>
  <c r="M128" i="3"/>
  <c r="M125" i="3"/>
  <c r="M130" i="3"/>
  <c r="M147" i="3"/>
  <c r="M162" i="3"/>
  <c r="M182" i="3"/>
  <c r="P218" i="3"/>
  <c r="M227" i="3"/>
  <c r="P232" i="3"/>
  <c r="M20" i="3"/>
  <c r="O20" i="3"/>
  <c r="P20" i="3"/>
  <c r="O64" i="3"/>
  <c r="P64" i="3"/>
  <c r="M64" i="3"/>
  <c r="N41" i="3"/>
  <c r="P41" i="3"/>
  <c r="M31" i="3"/>
  <c r="N31" i="3"/>
  <c r="P31" i="3"/>
  <c r="P2" i="3"/>
  <c r="P6" i="3"/>
  <c r="P17" i="3"/>
  <c r="M23" i="3"/>
  <c r="O23" i="3"/>
  <c r="P23" i="3"/>
  <c r="M30" i="3"/>
  <c r="N32" i="3"/>
  <c r="P32" i="3"/>
  <c r="M44" i="3"/>
  <c r="O44" i="3"/>
  <c r="O61" i="3"/>
  <c r="M61" i="3"/>
  <c r="M108" i="3"/>
  <c r="N108" i="3"/>
  <c r="P14" i="3"/>
  <c r="M3" i="3"/>
  <c r="P7" i="3"/>
  <c r="P11" i="3"/>
  <c r="M12" i="3"/>
  <c r="P13" i="3"/>
  <c r="M15" i="3"/>
  <c r="P21" i="3"/>
  <c r="P37" i="3"/>
  <c r="P36" i="3"/>
  <c r="M33" i="3"/>
  <c r="M38" i="3"/>
  <c r="M42" i="3"/>
  <c r="P77" i="3"/>
  <c r="P149" i="3"/>
  <c r="M160" i="3"/>
  <c r="M207" i="3"/>
  <c r="P219" i="3"/>
  <c r="M222" i="3"/>
  <c r="N226" i="3"/>
  <c r="P226" i="3"/>
  <c r="M226" i="3"/>
  <c r="M246" i="3"/>
  <c r="M8" i="3"/>
  <c r="P5" i="3"/>
  <c r="M6" i="3"/>
  <c r="P9" i="3"/>
  <c r="M10" i="3"/>
  <c r="M37" i="3"/>
  <c r="M36" i="3"/>
  <c r="O50" i="3"/>
  <c r="M50" i="3"/>
  <c r="P47" i="3"/>
  <c r="M56" i="3"/>
  <c r="N73" i="3"/>
  <c r="P73" i="3"/>
  <c r="O81" i="3"/>
  <c r="M86" i="3"/>
  <c r="O86" i="3"/>
  <c r="P86" i="3"/>
  <c r="O98" i="3"/>
  <c r="M98" i="3"/>
  <c r="O109" i="3"/>
  <c r="N117" i="3"/>
  <c r="P117" i="3"/>
  <c r="O128" i="3"/>
  <c r="M123" i="3"/>
  <c r="M143" i="3"/>
  <c r="P144" i="3"/>
  <c r="P167" i="3"/>
  <c r="O200" i="3"/>
  <c r="P202" i="3"/>
  <c r="M204" i="3"/>
  <c r="M205" i="3"/>
  <c r="M213" i="3"/>
  <c r="M219" i="3"/>
  <c r="M220" i="3"/>
  <c r="M221" i="3"/>
  <c r="P233" i="3"/>
  <c r="M243" i="3"/>
  <c r="P119" i="3"/>
  <c r="M2" i="3"/>
  <c r="N3" i="3"/>
  <c r="P3" i="3"/>
  <c r="M11" i="3"/>
  <c r="O12" i="3"/>
  <c r="P12" i="3"/>
  <c r="M13" i="3"/>
  <c r="N15" i="3"/>
  <c r="P15" i="3"/>
  <c r="M18" i="3"/>
  <c r="P19" i="3"/>
  <c r="P16" i="3"/>
  <c r="P34" i="3"/>
  <c r="O33" i="3"/>
  <c r="P33" i="3"/>
  <c r="O38" i="3"/>
  <c r="M46" i="3"/>
  <c r="M52" i="3"/>
  <c r="O52" i="3"/>
  <c r="M49" i="3"/>
  <c r="M54" i="3"/>
  <c r="N54" i="3"/>
  <c r="P54" i="3"/>
  <c r="P71" i="3"/>
  <c r="M84" i="3"/>
  <c r="N84" i="3"/>
  <c r="P84" i="3"/>
  <c r="M99" i="3"/>
  <c r="O99" i="3"/>
  <c r="P99" i="3"/>
  <c r="P113" i="3"/>
  <c r="O116" i="3"/>
  <c r="O115" i="3"/>
  <c r="O130" i="3"/>
  <c r="O129" i="3"/>
  <c r="M135" i="3"/>
  <c r="O135" i="3"/>
  <c r="P135" i="3"/>
  <c r="P139" i="3"/>
  <c r="M145" i="3"/>
  <c r="P173" i="3"/>
  <c r="N209" i="3"/>
  <c r="P209" i="3"/>
  <c r="M215" i="3"/>
  <c r="P222" i="3"/>
  <c r="M247" i="3"/>
  <c r="M51" i="3"/>
  <c r="M59" i="3"/>
  <c r="P63" i="3"/>
  <c r="M69" i="3"/>
  <c r="M70" i="3"/>
  <c r="P78" i="3"/>
  <c r="M80" i="3"/>
  <c r="M91" i="3"/>
  <c r="M95" i="3"/>
  <c r="O122" i="3"/>
  <c r="P124" i="3"/>
  <c r="M138" i="3"/>
  <c r="M139" i="3"/>
  <c r="M148" i="3"/>
  <c r="M152" i="3"/>
  <c r="M158" i="3"/>
  <c r="P166" i="3"/>
  <c r="M170" i="3"/>
  <c r="P172" i="3"/>
  <c r="M197" i="3"/>
  <c r="M211" i="3"/>
  <c r="M223" i="3"/>
  <c r="M229" i="3"/>
  <c r="M233" i="3"/>
  <c r="P237" i="3"/>
  <c r="M92" i="3"/>
  <c r="M96" i="3"/>
  <c r="M106" i="3"/>
  <c r="P105" i="3"/>
  <c r="M112" i="3"/>
  <c r="M120" i="3"/>
  <c r="M133" i="3"/>
  <c r="M137" i="3"/>
  <c r="P146" i="3"/>
  <c r="M149" i="3"/>
  <c r="M151" i="3"/>
  <c r="M167" i="3"/>
  <c r="M171" i="3"/>
  <c r="P35" i="3"/>
  <c r="P48" i="3"/>
  <c r="N25" i="3"/>
  <c r="P25" i="3"/>
  <c r="O164" i="3"/>
  <c r="M164" i="3"/>
  <c r="O176" i="3"/>
  <c r="M176" i="3"/>
  <c r="M191" i="3"/>
  <c r="M5" i="3"/>
  <c r="N53" i="3"/>
  <c r="P53" i="3"/>
  <c r="M55" i="3"/>
  <c r="N72" i="3"/>
  <c r="P72" i="3"/>
  <c r="O74" i="3"/>
  <c r="N80" i="3"/>
  <c r="P80" i="3"/>
  <c r="M100" i="3"/>
  <c r="O106" i="3"/>
  <c r="P106" i="3"/>
  <c r="N118" i="3"/>
  <c r="P118" i="3"/>
  <c r="M121" i="3"/>
  <c r="O121" i="3"/>
  <c r="M126" i="3"/>
  <c r="M140" i="3"/>
  <c r="N140" i="3"/>
  <c r="P140" i="3"/>
  <c r="O145" i="3"/>
  <c r="P145" i="3"/>
  <c r="O151" i="3"/>
  <c r="P151" i="3"/>
  <c r="M166" i="3"/>
  <c r="O174" i="3"/>
  <c r="M174" i="3"/>
  <c r="N186" i="3"/>
  <c r="P186" i="3"/>
  <c r="M186" i="3"/>
  <c r="M206" i="3"/>
  <c r="M208" i="3"/>
  <c r="N214" i="3"/>
  <c r="P214" i="3"/>
  <c r="M214" i="3"/>
  <c r="M216" i="3"/>
  <c r="M218" i="3"/>
  <c r="M232" i="3"/>
  <c r="M249" i="3"/>
  <c r="M251" i="3"/>
  <c r="O46" i="3"/>
  <c r="N42" i="3"/>
  <c r="P42" i="3"/>
  <c r="M35" i="3"/>
  <c r="M21" i="3"/>
  <c r="N18" i="3"/>
  <c r="P18" i="3"/>
  <c r="M7" i="3"/>
  <c r="M16" i="3"/>
  <c r="M4" i="3"/>
  <c r="M19" i="3"/>
  <c r="N22" i="3"/>
  <c r="P22" i="3"/>
  <c r="M48" i="3"/>
  <c r="N49" i="3"/>
  <c r="P49" i="3"/>
  <c r="M58" i="3"/>
  <c r="M63" i="3"/>
  <c r="M62" i="3"/>
  <c r="M66" i="3"/>
  <c r="M90" i="3"/>
  <c r="O96" i="3"/>
  <c r="O100" i="3"/>
  <c r="P100" i="3"/>
  <c r="M105" i="3"/>
  <c r="M119" i="3"/>
  <c r="O126" i="3"/>
  <c r="O127" i="3"/>
  <c r="P123" i="3"/>
  <c r="M131" i="3"/>
  <c r="P136" i="3"/>
  <c r="N138" i="3"/>
  <c r="P138" i="3"/>
  <c r="O142" i="3"/>
  <c r="M142" i="3"/>
  <c r="M157" i="3"/>
  <c r="M159" i="3"/>
  <c r="M172" i="3"/>
  <c r="M173" i="3"/>
  <c r="O184" i="3"/>
  <c r="M184" i="3"/>
  <c r="M196" i="3"/>
  <c r="O197" i="3"/>
  <c r="P197" i="3"/>
  <c r="O212" i="3"/>
  <c r="M212" i="3"/>
  <c r="N228" i="3"/>
  <c r="P228" i="3"/>
  <c r="M228" i="3"/>
  <c r="N245" i="3"/>
  <c r="P245" i="3"/>
  <c r="M245" i="3"/>
  <c r="M132" i="3"/>
  <c r="N132" i="3"/>
  <c r="P132" i="3"/>
  <c r="M201" i="3"/>
  <c r="N234" i="3"/>
  <c r="P234" i="3"/>
  <c r="M234" i="3"/>
  <c r="M60" i="3"/>
  <c r="M83" i="3"/>
  <c r="M111" i="3"/>
  <c r="M114" i="3"/>
  <c r="N125" i="3"/>
  <c r="P125" i="3"/>
  <c r="M43" i="3"/>
  <c r="M29" i="3"/>
  <c r="M65" i="3"/>
  <c r="M67" i="3"/>
  <c r="M71" i="3"/>
  <c r="M77" i="3"/>
  <c r="M97" i="3"/>
  <c r="P112" i="3"/>
  <c r="O152" i="3"/>
  <c r="P152" i="3"/>
  <c r="N155" i="3"/>
  <c r="P155" i="3"/>
  <c r="M155" i="3"/>
  <c r="O169" i="3"/>
  <c r="M169" i="3"/>
  <c r="M177" i="3"/>
  <c r="M183" i="3"/>
  <c r="N192" i="3"/>
  <c r="P192" i="3"/>
  <c r="M192" i="3"/>
  <c r="M210" i="3"/>
  <c r="N210" i="3"/>
  <c r="P210" i="3"/>
  <c r="M236" i="3"/>
  <c r="M244" i="3"/>
  <c r="P137" i="3"/>
  <c r="P156" i="3"/>
  <c r="M163" i="3"/>
  <c r="P165" i="3"/>
  <c r="P171" i="3"/>
  <c r="M178" i="3"/>
  <c r="P187" i="3"/>
  <c r="P195" i="3"/>
  <c r="M199" i="3"/>
  <c r="M202" i="3"/>
  <c r="P229" i="3"/>
  <c r="P235" i="3"/>
  <c r="P236" i="3"/>
  <c r="P240" i="3"/>
  <c r="P248" i="3"/>
  <c r="P134" i="3"/>
  <c r="M136" i="3"/>
  <c r="M146" i="3"/>
  <c r="M150" i="3"/>
  <c r="M156" i="3"/>
  <c r="P162" i="3"/>
  <c r="M165" i="3"/>
  <c r="P177" i="3"/>
  <c r="M187" i="3"/>
  <c r="M195" i="3"/>
  <c r="P201" i="3"/>
  <c r="P205" i="3"/>
  <c r="P223" i="3"/>
  <c r="M235" i="3"/>
  <c r="M237" i="3"/>
  <c r="M240" i="3"/>
  <c r="M248" i="3"/>
</calcChain>
</file>

<file path=xl/comments1.xml><?xml version="1.0" encoding="utf-8"?>
<comments xmlns="http://schemas.openxmlformats.org/spreadsheetml/2006/main">
  <authors>
    <author>Nuite, Zyla</author>
  </authors>
  <commentList>
    <comment ref="E168" authorId="0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1/22,23,24
flare and genset being cycled manually for troubleshooting and testing.
Genset setpoints moved to 70, 20</t>
        </r>
      </text>
    </comment>
    <comment ref="F194" authorId="0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flare water trap pump ran 0 times. Frozen? Flare stopped working early morning, gas vented to atmosphere from digester and hydrolyzer</t>
        </r>
      </text>
    </comment>
    <comment ref="F203" authorId="0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genset shutdown, high H2S</t>
        </r>
      </text>
    </comment>
  </commentList>
</comments>
</file>

<file path=xl/comments2.xml><?xml version="1.0" encoding="utf-8"?>
<comments xmlns="http://schemas.openxmlformats.org/spreadsheetml/2006/main">
  <authors>
    <author>Nuite, Zyla</author>
  </authors>
  <commentList>
    <comment ref="P29" authorId="0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setup moved to chemestry lab. trouble getting hotplates to same temp
technician having bad day.</t>
        </r>
      </text>
    </comment>
  </commentList>
</comments>
</file>

<file path=xl/sharedStrings.xml><?xml version="1.0" encoding="utf-8"?>
<sst xmlns="http://schemas.openxmlformats.org/spreadsheetml/2006/main" count="2855" uniqueCount="246">
  <si>
    <t>date time</t>
  </si>
  <si>
    <t>Kwh consumed</t>
  </si>
  <si>
    <t>Kwh produced</t>
  </si>
  <si>
    <t>gen count</t>
  </si>
  <si>
    <t>flare count</t>
  </si>
  <si>
    <t>biogas consumed m3</t>
  </si>
  <si>
    <t>CH4 %</t>
  </si>
  <si>
    <t>H2S ppm</t>
  </si>
  <si>
    <t>Digester pH</t>
  </si>
  <si>
    <t>cumulative biogas 2G</t>
  </si>
  <si>
    <t>Francois counters</t>
  </si>
  <si>
    <t>Hydrolyzer pH</t>
  </si>
  <si>
    <t>2G</t>
  </si>
  <si>
    <t>tap</t>
  </si>
  <si>
    <t>hydrolyzer</t>
  </si>
  <si>
    <t>digester</t>
  </si>
  <si>
    <t>genset operation hrs</t>
  </si>
  <si>
    <t>date</t>
  </si>
  <si>
    <t>Digester</t>
  </si>
  <si>
    <t>very foamy</t>
  </si>
  <si>
    <t>TA</t>
  </si>
  <si>
    <t>prep pit</t>
  </si>
  <si>
    <t>Digester BOT</t>
  </si>
  <si>
    <t>sample</t>
  </si>
  <si>
    <t>pH</t>
  </si>
  <si>
    <t>using phenolphthalein as well as probe to find endpoint. First persistant pale peachy pink</t>
  </si>
  <si>
    <t>liquid manure Osha</t>
  </si>
  <si>
    <t>liquid manure VTC reception</t>
  </si>
  <si>
    <t>effluent 2</t>
  </si>
  <si>
    <t>setup</t>
  </si>
  <si>
    <t>acetic acid</t>
  </si>
  <si>
    <t>fozen sample, thawed and tested 12-29</t>
  </si>
  <si>
    <t>collected 10 am, tested 4pm</t>
  </si>
  <si>
    <t>clean condenser</t>
  </si>
  <si>
    <t>time</t>
  </si>
  <si>
    <t>tank #</t>
  </si>
  <si>
    <t>what</t>
  </si>
  <si>
    <t>hauler</t>
  </si>
  <si>
    <t>amount in</t>
  </si>
  <si>
    <t>amount out</t>
  </si>
  <si>
    <t>% full</t>
  </si>
  <si>
    <t>notes</t>
  </si>
  <si>
    <t>glycerol</t>
  </si>
  <si>
    <t>glycerol / water</t>
  </si>
  <si>
    <t>gallons</t>
  </si>
  <si>
    <t>mostly added yesterday 1% today</t>
  </si>
  <si>
    <t>190 seconds pump #1</t>
  </si>
  <si>
    <t>190 sec</t>
  </si>
  <si>
    <t>1% is approximately 85 gallons when above 47% (in straight sided section of tank)</t>
  </si>
  <si>
    <t>tank #2 500 gallons = 190 seconds pump #1</t>
  </si>
  <si>
    <t>dish #</t>
  </si>
  <si>
    <t>dish g</t>
  </si>
  <si>
    <t>wet + dish</t>
  </si>
  <si>
    <t>dry + dish</t>
  </si>
  <si>
    <t>% solid</t>
  </si>
  <si>
    <t>digester bottom, pipe</t>
  </si>
  <si>
    <t>digester sample spout</t>
  </si>
  <si>
    <t>heifer manure</t>
  </si>
  <si>
    <t>hydrolizer bottom pipe</t>
  </si>
  <si>
    <t>hydrolizer puddle</t>
  </si>
  <si>
    <t>seperated solids</t>
  </si>
  <si>
    <t xml:space="preserve">manure pit vtc </t>
  </si>
  <si>
    <t>goat bedding long hay</t>
  </si>
  <si>
    <t>prep tank</t>
  </si>
  <si>
    <t>liquid manure</t>
  </si>
  <si>
    <t>digestate</t>
  </si>
  <si>
    <t>VTC reception pit</t>
  </si>
  <si>
    <t>Alchamist beer waste, round tank</t>
  </si>
  <si>
    <t>Alchamist, square tank</t>
  </si>
  <si>
    <t>chopped energy grass VTC</t>
  </si>
  <si>
    <t>chopped reed canary grass</t>
  </si>
  <si>
    <t>manure scrapings VTC</t>
  </si>
  <si>
    <t>Osha pit</t>
  </si>
  <si>
    <t>chopped grass VTC</t>
  </si>
  <si>
    <t>prep pit super thick</t>
  </si>
  <si>
    <t>dimmick grease trap</t>
  </si>
  <si>
    <t>seperated liquid digestate</t>
  </si>
  <si>
    <t xml:space="preserve">seperated solids </t>
  </si>
  <si>
    <t>Blackbear dewatered remains</t>
  </si>
  <si>
    <t>effluent</t>
  </si>
  <si>
    <t>reese glycerol</t>
  </si>
  <si>
    <t>23A</t>
  </si>
  <si>
    <t>digester BOT</t>
  </si>
  <si>
    <t>digester Sep</t>
  </si>
  <si>
    <t>effluent 1</t>
  </si>
  <si>
    <t>ref. 7.01</t>
  </si>
  <si>
    <t>ref. 4.01</t>
  </si>
  <si>
    <t>foamed</t>
  </si>
  <si>
    <t>setup moved to chemestry lab</t>
  </si>
  <si>
    <t>glycerol/crumb 1:1</t>
  </si>
  <si>
    <t>freebird</t>
  </si>
  <si>
    <t>datetime</t>
  </si>
  <si>
    <t>pf</t>
  </si>
  <si>
    <t>zn</t>
  </si>
  <si>
    <t>watertraps</t>
  </si>
  <si>
    <t>jp</t>
  </si>
  <si>
    <t>initials</t>
  </si>
  <si>
    <t>3/7/2015 1500</t>
  </si>
  <si>
    <t>fresh ref. solution</t>
  </si>
  <si>
    <t>suspect contaminated solution</t>
  </si>
  <si>
    <t>genset off sometime during night, electrical connection came undone</t>
  </si>
  <si>
    <t>cold in middle bay</t>
  </si>
  <si>
    <t>genset off between 3 am and 6:45 am. Likely a power surge shut it down</t>
  </si>
  <si>
    <t>approx. 5 pm feedrate to digester changed to 1100gal/2hr</t>
  </si>
  <si>
    <t>fresh ref. solution. Oily hydrolyzer juice hard to remove from probe</t>
  </si>
  <si>
    <t>meter</t>
  </si>
  <si>
    <t>dig. Feedrate set back to 1000/2hrs Monday afternoon- genset not keeping up with gas production</t>
  </si>
  <si>
    <t>w</t>
  </si>
  <si>
    <t>cleaned probe with toothbrush and dishsoap after oily hydrolyzer sample</t>
  </si>
  <si>
    <t>fresh 7 buffer. Need distilled water to mix up more 4</t>
  </si>
  <si>
    <t>shallow depth of 7.01</t>
  </si>
  <si>
    <t>oily</t>
  </si>
  <si>
    <t>ds</t>
  </si>
  <si>
    <t>e2</t>
  </si>
  <si>
    <t>h</t>
  </si>
  <si>
    <t>need fresh 4.0</t>
  </si>
  <si>
    <t>fresh pH solutions</t>
  </si>
  <si>
    <t>3 hrs between collecting and testing</t>
  </si>
  <si>
    <t>frozen, thawed in double boiler</t>
  </si>
  <si>
    <t xml:space="preserve">genset turned off and on extra during maintenance and troubleshooting </t>
  </si>
  <si>
    <t xml:space="preserve"> </t>
  </si>
  <si>
    <t>pasco meter</t>
  </si>
  <si>
    <t>dk</t>
  </si>
  <si>
    <t>bb</t>
  </si>
  <si>
    <t>pasco</t>
  </si>
  <si>
    <t>after lunch</t>
  </si>
  <si>
    <t>gen switch tripped overnight</t>
  </si>
  <si>
    <t>fresh 7.01 solution</t>
  </si>
  <si>
    <t>AD vertical pump (6) out to replace pump 5</t>
  </si>
  <si>
    <t>date into 150</t>
  </si>
  <si>
    <t xml:space="preserve">dish wt </t>
  </si>
  <si>
    <t>dish + wet</t>
  </si>
  <si>
    <t>dish + dry</t>
  </si>
  <si>
    <t>dish + ash</t>
  </si>
  <si>
    <t>date into 550</t>
  </si>
  <si>
    <t>% total solids</t>
  </si>
  <si>
    <t>% fixed solids</t>
  </si>
  <si>
    <t>% volatile solids</t>
  </si>
  <si>
    <t>%VS as %TS</t>
  </si>
  <si>
    <t>%VS remaining</t>
  </si>
  <si>
    <t>% VS destroyed</t>
  </si>
  <si>
    <t>didn't bounce at 5.75 like it usually does</t>
  </si>
  <si>
    <t>dr</t>
  </si>
  <si>
    <t>does the pH meter read higher when air temperature is colder?</t>
  </si>
  <si>
    <t>gen switch tripped 8:30 pm</t>
  </si>
  <si>
    <t>numbers lost, but had ripley in email</t>
  </si>
  <si>
    <t>sample volume mL</t>
  </si>
  <si>
    <t>before lunch</t>
  </si>
  <si>
    <t>hours between recordings</t>
  </si>
  <si>
    <t>m3/day</t>
  </si>
  <si>
    <t>biogas consumed</t>
  </si>
  <si>
    <t>kwh consumed</t>
  </si>
  <si>
    <t>/day</t>
  </si>
  <si>
    <t>kwh produced</t>
  </si>
  <si>
    <t>calibrated analyzer</t>
  </si>
  <si>
    <t>pH tester left out to dry yesterday</t>
  </si>
  <si>
    <t>NaOH N</t>
  </si>
  <si>
    <t>distillate initial pH</t>
  </si>
  <si>
    <t>Vf mL NaOH pH 6</t>
  </si>
  <si>
    <t>Vf mL NaOH pH 8.3</t>
  </si>
  <si>
    <t>mL NaOH volume to pH 8.3</t>
  </si>
  <si>
    <t>recovery factor f</t>
  </si>
  <si>
    <t>VFA mg per L</t>
  </si>
  <si>
    <t>acetic acid standard solution mg per L</t>
  </si>
  <si>
    <t>recovered over standard</t>
  </si>
  <si>
    <t>Vi mL</t>
  </si>
  <si>
    <t>pp</t>
  </si>
  <si>
    <t>d</t>
  </si>
  <si>
    <t>db</t>
  </si>
  <si>
    <t>e1</t>
  </si>
  <si>
    <t>date collected</t>
  </si>
  <si>
    <t>date tested</t>
  </si>
  <si>
    <t>sample location</t>
  </si>
  <si>
    <t>H2SO4 N</t>
  </si>
  <si>
    <t>pH initial</t>
  </si>
  <si>
    <t>H2SO4 Vi ml</t>
  </si>
  <si>
    <t>H2SO4 Vf at pH 5.75</t>
  </si>
  <si>
    <t>H2SO4 Vf at pH 4.3</t>
  </si>
  <si>
    <t>H2SO4 Vf at pH 4.0</t>
  </si>
  <si>
    <t>mL V 5.75</t>
  </si>
  <si>
    <t>mL V 4.0</t>
  </si>
  <si>
    <t>mL V 4.3</t>
  </si>
  <si>
    <t>PA 5.75</t>
  </si>
  <si>
    <t>IA 4.3</t>
  </si>
  <si>
    <t>V H2SO4</t>
  </si>
  <si>
    <t>F</t>
  </si>
  <si>
    <t xml:space="preserve"> wall meter down since power outage</t>
  </si>
  <si>
    <t>from titration curve</t>
  </si>
  <si>
    <t>from curve</t>
  </si>
  <si>
    <t>possible misreading of buret at pH 4.3</t>
  </si>
  <si>
    <t>ripley ratio IA:PA</t>
  </si>
  <si>
    <t>ran out of acid</t>
  </si>
  <si>
    <t>missed 4.0, 28.8 is too far</t>
  </si>
  <si>
    <t>17 mL NaOH  0.1M mixed 1/20/15</t>
  </si>
  <si>
    <t>V H2SO4 .25N 7/24/25</t>
  </si>
  <si>
    <t>V KHP .05N</t>
  </si>
  <si>
    <t>20 mL NaOH</t>
  </si>
  <si>
    <t>TS g/L standard methods</t>
  </si>
  <si>
    <t>TS g/L cornell</t>
  </si>
  <si>
    <t>FS g/L sm</t>
  </si>
  <si>
    <t>VS g/L sm</t>
  </si>
  <si>
    <t>FS g/L c</t>
  </si>
  <si>
    <t>VS g/L c</t>
  </si>
  <si>
    <t>collection date</t>
  </si>
  <si>
    <t>ss</t>
  </si>
  <si>
    <t>samples ashed on 8/4 and 8/5 were heated over flame until end of visible smoke before going into furnace</t>
  </si>
  <si>
    <t>time estimated, not on record sheet</t>
  </si>
  <si>
    <t>let distill too long, poured out 12 mL to reach 150</t>
  </si>
  <si>
    <t>numbers missing from spreadsheet. Had recovery rate in email.</t>
  </si>
  <si>
    <t>oops, 29 is too far</t>
  </si>
  <si>
    <t>fresh ref. solution.</t>
  </si>
  <si>
    <t>new batch of acid</t>
  </si>
  <si>
    <t>genset off during night</t>
  </si>
  <si>
    <t>bc</t>
  </si>
  <si>
    <t>genset down briefly</t>
  </si>
  <si>
    <t>jrh</t>
  </si>
  <si>
    <t>d (small tank)</t>
  </si>
  <si>
    <t>genset problems</t>
  </si>
  <si>
    <t>genset offline</t>
  </si>
  <si>
    <t>restarted genset 15:30, manually emptied flare water trap</t>
  </si>
  <si>
    <t>jm</t>
  </si>
  <si>
    <t>pb</t>
  </si>
  <si>
    <t>more wood chips and hay bits in sample than usual</t>
  </si>
  <si>
    <t>feeding to digester off during pmp5 seal replacement. no flow out from digester</t>
  </si>
  <si>
    <t>fresh batch of H2SO4</t>
  </si>
  <si>
    <t>power outage wed. afternoon prevented flare from auto starting, flare burned some until genset manually restarted</t>
  </si>
  <si>
    <t>e1 pH</t>
  </si>
  <si>
    <t xml:space="preserve">beginning of automatically logged biogas quality info, look on vtc's database server. Vtcsqlv 12, BC30_Data, SQL-Server Auth., BC30user, BC30user </t>
  </si>
  <si>
    <t>thick slurry in hydrolyzer</t>
  </si>
  <si>
    <t>genset off Monday morning for maintenance</t>
  </si>
  <si>
    <t>pre feeding</t>
  </si>
  <si>
    <t>post feeding</t>
  </si>
  <si>
    <t>collected at end of cycle when flow rate very low</t>
  </si>
  <si>
    <t>woodchips in sample</t>
  </si>
  <si>
    <t>during feeding</t>
  </si>
  <si>
    <t>slime</t>
  </si>
  <si>
    <t>manually emptied water trap 2</t>
  </si>
  <si>
    <t>h2s 752 at 10:30</t>
  </si>
  <si>
    <t>post feeding. Hydrolyzate thicker than usual</t>
  </si>
  <si>
    <t>hydrolyzer sample thick</t>
  </si>
  <si>
    <t>hydrolyzer levels graph shows feeding not going correctly on dec 7,8,9</t>
  </si>
  <si>
    <t>filtered through colander</t>
  </si>
  <si>
    <t>unfiltered</t>
  </si>
  <si>
    <t>ph</t>
  </si>
  <si>
    <t>jrh, dKa</t>
  </si>
  <si>
    <t>JRH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</si>
</sst>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m/d/yy;@"/>
    <numFmt numFmtId="166" formatCode="m/d/yy\ h:mm;@"/>
    <numFmt numFmtId="167" formatCode="[$-409]m/d/yy\ h:mm\ AM/PM;@"/>
    <numFmt numFmtId="168" formatCode="mm/dd/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20" fontId="0" fillId="0" borderId="0" xfId="0" applyNumberForma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7" fontId="0" fillId="0" borderId="0" xfId="0" applyNumberFormat="1"/>
    <xf numFmtId="167" fontId="1" fillId="0" borderId="0" xfId="0" applyNumberFormat="1" applyFont="1"/>
    <xf numFmtId="22" fontId="0" fillId="0" borderId="0" xfId="0" applyNumberFormat="1"/>
    <xf numFmtId="164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7" fillId="0" borderId="0" xfId="0" applyFont="1"/>
    <xf numFmtId="0" fontId="0" fillId="6" borderId="0" xfId="0" applyFill="1" applyAlignment="1">
      <alignment horizontal="left"/>
    </xf>
    <xf numFmtId="14" fontId="0" fillId="0" borderId="0" xfId="0" applyNumberFormat="1" applyFill="1"/>
    <xf numFmtId="1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164" fontId="0" fillId="0" borderId="4" xfId="0" applyNumberFormat="1" applyFill="1" applyBorder="1"/>
    <xf numFmtId="2" fontId="0" fillId="0" borderId="4" xfId="0" applyNumberFormat="1" applyFill="1" applyBorder="1"/>
    <xf numFmtId="2" fontId="0" fillId="0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4" fontId="0" fillId="0" borderId="0" xfId="0" applyNumberFormat="1"/>
    <xf numFmtId="166" fontId="9" fillId="0" borderId="0" xfId="0" applyNumberFormat="1" applyFont="1"/>
    <xf numFmtId="0" fontId="9" fillId="0" borderId="0" xfId="0" applyFont="1"/>
    <xf numFmtId="0" fontId="9" fillId="5" borderId="0" xfId="0" applyFont="1" applyFill="1" applyAlignment="1">
      <alignment horizontal="center"/>
    </xf>
    <xf numFmtId="2" fontId="9" fillId="0" borderId="0" xfId="0" applyNumberFormat="1" applyFont="1"/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" fontId="9" fillId="0" borderId="0" xfId="0" applyNumberFormat="1" applyFont="1"/>
    <xf numFmtId="0" fontId="9" fillId="0" borderId="0" xfId="0" applyFont="1" applyAlignment="1">
      <alignment horizontal="center"/>
    </xf>
    <xf numFmtId="1" fontId="9" fillId="0" borderId="0" xfId="0" applyNumberFormat="1" applyFont="1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left"/>
    </xf>
    <xf numFmtId="0" fontId="9" fillId="0" borderId="0" xfId="0" applyFont="1" applyFill="1" applyBorder="1"/>
    <xf numFmtId="166" fontId="9" fillId="0" borderId="0" xfId="0" applyNumberFormat="1" applyFont="1" applyFill="1"/>
    <xf numFmtId="166" fontId="9" fillId="6" borderId="0" xfId="0" applyNumberFormat="1" applyFont="1" applyFill="1"/>
    <xf numFmtId="0" fontId="9" fillId="6" borderId="0" xfId="0" applyFont="1" applyFill="1"/>
    <xf numFmtId="1" fontId="10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1" fontId="9" fillId="6" borderId="0" xfId="0" applyNumberFormat="1" applyFont="1" applyFill="1"/>
    <xf numFmtId="1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2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164" fontId="0" fillId="7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164" fontId="0" fillId="8" borderId="0" xfId="0" applyNumberFormat="1" applyFill="1" applyAlignment="1">
      <alignment horizontal="right"/>
    </xf>
    <xf numFmtId="164" fontId="0" fillId="9" borderId="0" xfId="0" applyNumberFormat="1" applyFill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6" borderId="0" xfId="0" applyNumberFormat="1" applyFill="1" applyAlignment="1">
      <alignment horizontal="left"/>
    </xf>
    <xf numFmtId="0" fontId="9" fillId="0" borderId="0" xfId="0" quotePrefix="1" applyFont="1"/>
    <xf numFmtId="165" fontId="0" fillId="10" borderId="0" xfId="0" applyNumberFormat="1" applyFill="1" applyAlignment="1">
      <alignment horizontal="left"/>
    </xf>
    <xf numFmtId="0" fontId="0" fillId="10" borderId="0" xfId="0" applyFill="1"/>
    <xf numFmtId="164" fontId="0" fillId="10" borderId="0" xfId="0" applyNumberFormat="1" applyFill="1"/>
    <xf numFmtId="164" fontId="0" fillId="10" borderId="0" xfId="0" applyNumberFormat="1" applyFill="1" applyAlignment="1">
      <alignment horizontal="right"/>
    </xf>
    <xf numFmtId="166" fontId="12" fillId="4" borderId="0" xfId="0" applyNumberFormat="1" applyFont="1" applyFill="1"/>
    <xf numFmtId="1" fontId="12" fillId="4" borderId="0" xfId="0" applyNumberFormat="1" applyFont="1" applyFill="1"/>
    <xf numFmtId="0" fontId="12" fillId="4" borderId="0" xfId="0" applyFont="1" applyFill="1"/>
    <xf numFmtId="2" fontId="12" fillId="4" borderId="0" xfId="0" applyNumberFormat="1" applyFont="1" applyFill="1"/>
    <xf numFmtId="164" fontId="12" fillId="4" borderId="0" xfId="0" applyNumberFormat="1" applyFont="1" applyFill="1"/>
    <xf numFmtId="14" fontId="1" fillId="0" borderId="0" xfId="0" applyNumberFormat="1" applyFont="1" applyFill="1" applyAlignment="1">
      <alignment wrapText="1"/>
    </xf>
    <xf numFmtId="14" fontId="0" fillId="0" borderId="0" xfId="0" applyNumberFormat="1" applyFill="1" applyAlignment="1"/>
    <xf numFmtId="14" fontId="0" fillId="0" borderId="0" xfId="0" applyNumberFormat="1" applyAlignment="1"/>
    <xf numFmtId="22" fontId="0" fillId="0" borderId="0" xfId="0" applyNumberFormat="1" applyFill="1" applyAlignment="1"/>
    <xf numFmtId="168" fontId="0" fillId="0" borderId="0" xfId="0" applyNumberFormat="1" applyAlignment="1"/>
    <xf numFmtId="0" fontId="0" fillId="0" borderId="0" xfId="0" applyAlignment="1"/>
    <xf numFmtId="2" fontId="2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/>
    <xf numFmtId="2" fontId="0" fillId="0" borderId="0" xfId="0" applyNumberFormat="1" applyAlignment="1"/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2">
    <dxf>
      <font>
        <color theme="1"/>
      </font>
      <fill>
        <patternFill>
          <bgColor rgb="FFFFB3B3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DA63"/>
      <color rgb="FFFFB3B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7/7/15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9842383220295"/>
          <c:y val="0.0971100686882225"/>
          <c:w val="0.859812383720666"/>
          <c:h val="0.8413020978760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curves!$B$3</c:f>
              <c:strCache>
                <c:ptCount val="1"/>
                <c:pt idx="0">
                  <c:v>pH</c:v>
                </c:pt>
              </c:strCache>
            </c:strRef>
          </c:tx>
          <c:xVal>
            <c:numRef>
              <c:f>curves!$A$4:$A$84</c:f>
              <c:numCache>
                <c:formatCode>General</c:formatCode>
                <c:ptCount val="8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</c:numCache>
            </c:numRef>
          </c:xVal>
          <c:yVal>
            <c:numRef>
              <c:f>curves!$B$4:$B$84</c:f>
              <c:numCache>
                <c:formatCode>0.00</c:formatCode>
                <c:ptCount val="81"/>
                <c:pt idx="0">
                  <c:v>7.2</c:v>
                </c:pt>
                <c:pt idx="1">
                  <c:v>7.08</c:v>
                </c:pt>
                <c:pt idx="2">
                  <c:v>7.0</c:v>
                </c:pt>
                <c:pt idx="3">
                  <c:v>6.9</c:v>
                </c:pt>
                <c:pt idx="4">
                  <c:v>6.82</c:v>
                </c:pt>
                <c:pt idx="5">
                  <c:v>6.73</c:v>
                </c:pt>
                <c:pt idx="6">
                  <c:v>6.68</c:v>
                </c:pt>
                <c:pt idx="7">
                  <c:v>6.61</c:v>
                </c:pt>
                <c:pt idx="8">
                  <c:v>6.56</c:v>
                </c:pt>
                <c:pt idx="9">
                  <c:v>6.52</c:v>
                </c:pt>
                <c:pt idx="10">
                  <c:v>6.46</c:v>
                </c:pt>
                <c:pt idx="11">
                  <c:v>6.41</c:v>
                </c:pt>
                <c:pt idx="12">
                  <c:v>6.37</c:v>
                </c:pt>
                <c:pt idx="13">
                  <c:v>6.32</c:v>
                </c:pt>
                <c:pt idx="14">
                  <c:v>6.27</c:v>
                </c:pt>
                <c:pt idx="15">
                  <c:v>6.23</c:v>
                </c:pt>
                <c:pt idx="16">
                  <c:v>6.2</c:v>
                </c:pt>
                <c:pt idx="17">
                  <c:v>6.15</c:v>
                </c:pt>
                <c:pt idx="18">
                  <c:v>6.12</c:v>
                </c:pt>
                <c:pt idx="19">
                  <c:v>6.06</c:v>
                </c:pt>
                <c:pt idx="20">
                  <c:v>6.01</c:v>
                </c:pt>
                <c:pt idx="21">
                  <c:v>5.96</c:v>
                </c:pt>
                <c:pt idx="22">
                  <c:v>5.9</c:v>
                </c:pt>
                <c:pt idx="23">
                  <c:v>5.83</c:v>
                </c:pt>
                <c:pt idx="24">
                  <c:v>5.76</c:v>
                </c:pt>
                <c:pt idx="25">
                  <c:v>5.68</c:v>
                </c:pt>
                <c:pt idx="26">
                  <c:v>5.6</c:v>
                </c:pt>
                <c:pt idx="27">
                  <c:v>5.49</c:v>
                </c:pt>
                <c:pt idx="28">
                  <c:v>5.39</c:v>
                </c:pt>
                <c:pt idx="29">
                  <c:v>5.28</c:v>
                </c:pt>
                <c:pt idx="30">
                  <c:v>5.17</c:v>
                </c:pt>
                <c:pt idx="31">
                  <c:v>5.03</c:v>
                </c:pt>
                <c:pt idx="32">
                  <c:v>4.89</c:v>
                </c:pt>
                <c:pt idx="33">
                  <c:v>4.769999999999999</c:v>
                </c:pt>
                <c:pt idx="34">
                  <c:v>4.62</c:v>
                </c:pt>
                <c:pt idx="35">
                  <c:v>4.53</c:v>
                </c:pt>
                <c:pt idx="36">
                  <c:v>4.45</c:v>
                </c:pt>
                <c:pt idx="37">
                  <c:v>4.39</c:v>
                </c:pt>
                <c:pt idx="38">
                  <c:v>4.31</c:v>
                </c:pt>
                <c:pt idx="39">
                  <c:v>4.23</c:v>
                </c:pt>
                <c:pt idx="40">
                  <c:v>4.14</c:v>
                </c:pt>
                <c:pt idx="41">
                  <c:v>4.08</c:v>
                </c:pt>
                <c:pt idx="42">
                  <c:v>4.0</c:v>
                </c:pt>
                <c:pt idx="43">
                  <c:v>3.92</c:v>
                </c:pt>
                <c:pt idx="44">
                  <c:v>3.8</c:v>
                </c:pt>
                <c:pt idx="45">
                  <c:v>3.73</c:v>
                </c:pt>
                <c:pt idx="46">
                  <c:v>3.55</c:v>
                </c:pt>
                <c:pt idx="47">
                  <c:v>3.38</c:v>
                </c:pt>
                <c:pt idx="48">
                  <c:v>3.21</c:v>
                </c:pt>
                <c:pt idx="49">
                  <c:v>3.06</c:v>
                </c:pt>
                <c:pt idx="50">
                  <c:v>2.93</c:v>
                </c:pt>
                <c:pt idx="51">
                  <c:v>2.83</c:v>
                </c:pt>
                <c:pt idx="52">
                  <c:v>2.72</c:v>
                </c:pt>
                <c:pt idx="53">
                  <c:v>2.65</c:v>
                </c:pt>
                <c:pt idx="54">
                  <c:v>2.57</c:v>
                </c:pt>
                <c:pt idx="55">
                  <c:v>2.51</c:v>
                </c:pt>
                <c:pt idx="56">
                  <c:v>2.45</c:v>
                </c:pt>
                <c:pt idx="57">
                  <c:v>2.39</c:v>
                </c:pt>
                <c:pt idx="58">
                  <c:v>2.35</c:v>
                </c:pt>
                <c:pt idx="59">
                  <c:v>2.31</c:v>
                </c:pt>
                <c:pt idx="60">
                  <c:v>2.27</c:v>
                </c:pt>
                <c:pt idx="61">
                  <c:v>2.23</c:v>
                </c:pt>
                <c:pt idx="62">
                  <c:v>2.2</c:v>
                </c:pt>
                <c:pt idx="63">
                  <c:v>2.16</c:v>
                </c:pt>
                <c:pt idx="64">
                  <c:v>2.14</c:v>
                </c:pt>
                <c:pt idx="65">
                  <c:v>2.11</c:v>
                </c:pt>
                <c:pt idx="66">
                  <c:v>2.08</c:v>
                </c:pt>
                <c:pt idx="67">
                  <c:v>2.06</c:v>
                </c:pt>
                <c:pt idx="68">
                  <c:v>2.04</c:v>
                </c:pt>
                <c:pt idx="69">
                  <c:v>2.02</c:v>
                </c:pt>
                <c:pt idx="70">
                  <c:v>2.0</c:v>
                </c:pt>
                <c:pt idx="71">
                  <c:v>1.98</c:v>
                </c:pt>
                <c:pt idx="72">
                  <c:v>1.96</c:v>
                </c:pt>
                <c:pt idx="73">
                  <c:v>1.94</c:v>
                </c:pt>
                <c:pt idx="74">
                  <c:v>1.93</c:v>
                </c:pt>
                <c:pt idx="75">
                  <c:v>1.91</c:v>
                </c:pt>
                <c:pt idx="76">
                  <c:v>1.9</c:v>
                </c:pt>
                <c:pt idx="77">
                  <c:v>1.88</c:v>
                </c:pt>
                <c:pt idx="78">
                  <c:v>1.87</c:v>
                </c:pt>
                <c:pt idx="79">
                  <c:v>1.86</c:v>
                </c:pt>
                <c:pt idx="80">
                  <c:v>1.85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544040"/>
        <c:axId val="-2100541016"/>
      </c:scatterChart>
      <c:valAx>
        <c:axId val="-210054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0541016"/>
        <c:crosses val="autoZero"/>
        <c:crossBetween val="midCat"/>
      </c:valAx>
      <c:valAx>
        <c:axId val="-2100541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00544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NaOH  H2SO4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curves!$H$3</c:f>
              <c:strCache>
                <c:ptCount val="1"/>
                <c:pt idx="0">
                  <c:v>pH</c:v>
                </c:pt>
              </c:strCache>
            </c:strRef>
          </c:tx>
          <c:xVal>
            <c:numRef>
              <c:f>curves!$G$4:$G$28</c:f>
              <c:numCache>
                <c:formatCode>General</c:formatCode>
                <c:ptCount val="2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</c:numCache>
            </c:numRef>
          </c:xVal>
          <c:yVal>
            <c:numRef>
              <c:f>curves!$H$4:$H$28</c:f>
              <c:numCache>
                <c:formatCode>0.00</c:formatCode>
                <c:ptCount val="25"/>
                <c:pt idx="0">
                  <c:v>11.78</c:v>
                </c:pt>
                <c:pt idx="1">
                  <c:v>11.79</c:v>
                </c:pt>
                <c:pt idx="2">
                  <c:v>11.8</c:v>
                </c:pt>
                <c:pt idx="3">
                  <c:v>11.8</c:v>
                </c:pt>
                <c:pt idx="4">
                  <c:v>11.79</c:v>
                </c:pt>
                <c:pt idx="5">
                  <c:v>11.78</c:v>
                </c:pt>
                <c:pt idx="6">
                  <c:v>11.77</c:v>
                </c:pt>
                <c:pt idx="7">
                  <c:v>11.75</c:v>
                </c:pt>
                <c:pt idx="8">
                  <c:v>11.72</c:v>
                </c:pt>
                <c:pt idx="9">
                  <c:v>11.69</c:v>
                </c:pt>
                <c:pt idx="10">
                  <c:v>11.65</c:v>
                </c:pt>
                <c:pt idx="11">
                  <c:v>11.59</c:v>
                </c:pt>
                <c:pt idx="12">
                  <c:v>11.51</c:v>
                </c:pt>
                <c:pt idx="13">
                  <c:v>11.37</c:v>
                </c:pt>
                <c:pt idx="14">
                  <c:v>11.06</c:v>
                </c:pt>
                <c:pt idx="15">
                  <c:v>9.630000000000001</c:v>
                </c:pt>
                <c:pt idx="16">
                  <c:v>3.65</c:v>
                </c:pt>
                <c:pt idx="17">
                  <c:v>2.68</c:v>
                </c:pt>
                <c:pt idx="18">
                  <c:v>2.46</c:v>
                </c:pt>
                <c:pt idx="19">
                  <c:v>2.31</c:v>
                </c:pt>
                <c:pt idx="20">
                  <c:v>2.21</c:v>
                </c:pt>
                <c:pt idx="21">
                  <c:v>2.13</c:v>
                </c:pt>
                <c:pt idx="22">
                  <c:v>2.08</c:v>
                </c:pt>
                <c:pt idx="23">
                  <c:v>2.03</c:v>
                </c:pt>
                <c:pt idx="24">
                  <c:v>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79416"/>
        <c:axId val="2136906936"/>
      </c:scatterChart>
      <c:valAx>
        <c:axId val="212977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906936"/>
        <c:crosses val="autoZero"/>
        <c:crossBetween val="midCat"/>
      </c:valAx>
      <c:valAx>
        <c:axId val="2136906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9779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NaOH  KHP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curves!$J$3</c:f>
              <c:strCache>
                <c:ptCount val="1"/>
                <c:pt idx="0">
                  <c:v>pH</c:v>
                </c:pt>
              </c:strCache>
            </c:strRef>
          </c:tx>
          <c:xVal>
            <c:numRef>
              <c:f>curves!$I$4:$I$104</c:f>
              <c:numCache>
                <c:formatCode>General</c:formatCode>
                <c:ptCount val="10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  <c:pt idx="91">
                  <c:v>45.5</c:v>
                </c:pt>
                <c:pt idx="92">
                  <c:v>46.0</c:v>
                </c:pt>
                <c:pt idx="93">
                  <c:v>46.5</c:v>
                </c:pt>
                <c:pt idx="94">
                  <c:v>47.0</c:v>
                </c:pt>
                <c:pt idx="95">
                  <c:v>47.5</c:v>
                </c:pt>
                <c:pt idx="96">
                  <c:v>48.0</c:v>
                </c:pt>
                <c:pt idx="97">
                  <c:v>48.5</c:v>
                </c:pt>
                <c:pt idx="98">
                  <c:v>49.0</c:v>
                </c:pt>
                <c:pt idx="99">
                  <c:v>49.5</c:v>
                </c:pt>
                <c:pt idx="100">
                  <c:v>50.0</c:v>
                </c:pt>
              </c:numCache>
            </c:numRef>
          </c:xVal>
          <c:yVal>
            <c:numRef>
              <c:f>curves!$J$4:$J$104</c:f>
              <c:numCache>
                <c:formatCode>0.00</c:formatCode>
                <c:ptCount val="101"/>
                <c:pt idx="0">
                  <c:v>11.76</c:v>
                </c:pt>
                <c:pt idx="1">
                  <c:v>11.76</c:v>
                </c:pt>
                <c:pt idx="2">
                  <c:v>11.76</c:v>
                </c:pt>
                <c:pt idx="3">
                  <c:v>11.77</c:v>
                </c:pt>
                <c:pt idx="4">
                  <c:v>11.78</c:v>
                </c:pt>
                <c:pt idx="5">
                  <c:v>11.78</c:v>
                </c:pt>
                <c:pt idx="6">
                  <c:v>11.79</c:v>
                </c:pt>
                <c:pt idx="7">
                  <c:v>11.79</c:v>
                </c:pt>
                <c:pt idx="8">
                  <c:v>11.8</c:v>
                </c:pt>
                <c:pt idx="9">
                  <c:v>11.8</c:v>
                </c:pt>
                <c:pt idx="10">
                  <c:v>11.82</c:v>
                </c:pt>
                <c:pt idx="11">
                  <c:v>11.82</c:v>
                </c:pt>
                <c:pt idx="12">
                  <c:v>11.82</c:v>
                </c:pt>
                <c:pt idx="13">
                  <c:v>11.83</c:v>
                </c:pt>
                <c:pt idx="14">
                  <c:v>11.83</c:v>
                </c:pt>
                <c:pt idx="15">
                  <c:v>11.83</c:v>
                </c:pt>
                <c:pt idx="16">
                  <c:v>11.83</c:v>
                </c:pt>
                <c:pt idx="17">
                  <c:v>11.83</c:v>
                </c:pt>
                <c:pt idx="18">
                  <c:v>11.83</c:v>
                </c:pt>
                <c:pt idx="19">
                  <c:v>11.83</c:v>
                </c:pt>
                <c:pt idx="20">
                  <c:v>11.82</c:v>
                </c:pt>
                <c:pt idx="21">
                  <c:v>11.82</c:v>
                </c:pt>
                <c:pt idx="22">
                  <c:v>11.82</c:v>
                </c:pt>
                <c:pt idx="23">
                  <c:v>11.82</c:v>
                </c:pt>
                <c:pt idx="24">
                  <c:v>11.81</c:v>
                </c:pt>
                <c:pt idx="25">
                  <c:v>11.8</c:v>
                </c:pt>
                <c:pt idx="26">
                  <c:v>11.8</c:v>
                </c:pt>
                <c:pt idx="27">
                  <c:v>11.8</c:v>
                </c:pt>
                <c:pt idx="28">
                  <c:v>11.79</c:v>
                </c:pt>
                <c:pt idx="29">
                  <c:v>11.79</c:v>
                </c:pt>
                <c:pt idx="30">
                  <c:v>11.78</c:v>
                </c:pt>
                <c:pt idx="31">
                  <c:v>11.78</c:v>
                </c:pt>
                <c:pt idx="32">
                  <c:v>11.77</c:v>
                </c:pt>
                <c:pt idx="33">
                  <c:v>11.76</c:v>
                </c:pt>
                <c:pt idx="34">
                  <c:v>11.76</c:v>
                </c:pt>
                <c:pt idx="35">
                  <c:v>11.75</c:v>
                </c:pt>
                <c:pt idx="36">
                  <c:v>11.74</c:v>
                </c:pt>
                <c:pt idx="37">
                  <c:v>11.73</c:v>
                </c:pt>
                <c:pt idx="38">
                  <c:v>11.72</c:v>
                </c:pt>
                <c:pt idx="39">
                  <c:v>11.71</c:v>
                </c:pt>
                <c:pt idx="40">
                  <c:v>11.7</c:v>
                </c:pt>
                <c:pt idx="41">
                  <c:v>11.68</c:v>
                </c:pt>
                <c:pt idx="42">
                  <c:v>11.68</c:v>
                </c:pt>
                <c:pt idx="43">
                  <c:v>11.66</c:v>
                </c:pt>
                <c:pt idx="44">
                  <c:v>11.65</c:v>
                </c:pt>
                <c:pt idx="45">
                  <c:v>11.64</c:v>
                </c:pt>
                <c:pt idx="46">
                  <c:v>11.62</c:v>
                </c:pt>
                <c:pt idx="47">
                  <c:v>11.61</c:v>
                </c:pt>
                <c:pt idx="48">
                  <c:v>11.6</c:v>
                </c:pt>
                <c:pt idx="49">
                  <c:v>11.58</c:v>
                </c:pt>
                <c:pt idx="50">
                  <c:v>11.56</c:v>
                </c:pt>
                <c:pt idx="51">
                  <c:v>11.54</c:v>
                </c:pt>
                <c:pt idx="52">
                  <c:v>11.53</c:v>
                </c:pt>
                <c:pt idx="53">
                  <c:v>11.51</c:v>
                </c:pt>
                <c:pt idx="54">
                  <c:v>11.49</c:v>
                </c:pt>
                <c:pt idx="55">
                  <c:v>11.46</c:v>
                </c:pt>
                <c:pt idx="56">
                  <c:v>11.44</c:v>
                </c:pt>
                <c:pt idx="57">
                  <c:v>11.42</c:v>
                </c:pt>
                <c:pt idx="58">
                  <c:v>11.38</c:v>
                </c:pt>
                <c:pt idx="59">
                  <c:v>11.36</c:v>
                </c:pt>
                <c:pt idx="60">
                  <c:v>11.32</c:v>
                </c:pt>
                <c:pt idx="61">
                  <c:v>11.29</c:v>
                </c:pt>
                <c:pt idx="62">
                  <c:v>11.24</c:v>
                </c:pt>
                <c:pt idx="63">
                  <c:v>11.2</c:v>
                </c:pt>
                <c:pt idx="64">
                  <c:v>11.15</c:v>
                </c:pt>
                <c:pt idx="65">
                  <c:v>11.09</c:v>
                </c:pt>
                <c:pt idx="66">
                  <c:v>11.03</c:v>
                </c:pt>
                <c:pt idx="67">
                  <c:v>10.94</c:v>
                </c:pt>
                <c:pt idx="68">
                  <c:v>10.85</c:v>
                </c:pt>
                <c:pt idx="69">
                  <c:v>10.73</c:v>
                </c:pt>
                <c:pt idx="70">
                  <c:v>10.59</c:v>
                </c:pt>
                <c:pt idx="71">
                  <c:v>10.4</c:v>
                </c:pt>
                <c:pt idx="72">
                  <c:v>10.23</c:v>
                </c:pt>
                <c:pt idx="73">
                  <c:v>9.99</c:v>
                </c:pt>
                <c:pt idx="74">
                  <c:v>9.78</c:v>
                </c:pt>
                <c:pt idx="75">
                  <c:v>9.54</c:v>
                </c:pt>
                <c:pt idx="76">
                  <c:v>9.25</c:v>
                </c:pt>
                <c:pt idx="77">
                  <c:v>8.79</c:v>
                </c:pt>
                <c:pt idx="78">
                  <c:v>7.74</c:v>
                </c:pt>
                <c:pt idx="79">
                  <c:v>7.0</c:v>
                </c:pt>
                <c:pt idx="80">
                  <c:v>6.72</c:v>
                </c:pt>
                <c:pt idx="81">
                  <c:v>6.56</c:v>
                </c:pt>
                <c:pt idx="82">
                  <c:v>6.45</c:v>
                </c:pt>
                <c:pt idx="83">
                  <c:v>6.34</c:v>
                </c:pt>
                <c:pt idx="84">
                  <c:v>6.28</c:v>
                </c:pt>
                <c:pt idx="85">
                  <c:v>6.2</c:v>
                </c:pt>
                <c:pt idx="86">
                  <c:v>6.13</c:v>
                </c:pt>
                <c:pt idx="87">
                  <c:v>6.09</c:v>
                </c:pt>
                <c:pt idx="88">
                  <c:v>6.03</c:v>
                </c:pt>
                <c:pt idx="89">
                  <c:v>5.99</c:v>
                </c:pt>
                <c:pt idx="90">
                  <c:v>5.95</c:v>
                </c:pt>
                <c:pt idx="91">
                  <c:v>5.91</c:v>
                </c:pt>
                <c:pt idx="92">
                  <c:v>5.88</c:v>
                </c:pt>
                <c:pt idx="93">
                  <c:v>5.84</c:v>
                </c:pt>
                <c:pt idx="94">
                  <c:v>5.81</c:v>
                </c:pt>
                <c:pt idx="95">
                  <c:v>5.769999999999999</c:v>
                </c:pt>
                <c:pt idx="96">
                  <c:v>5.75</c:v>
                </c:pt>
                <c:pt idx="97">
                  <c:v>5.72</c:v>
                </c:pt>
                <c:pt idx="98">
                  <c:v>5.7</c:v>
                </c:pt>
                <c:pt idx="99">
                  <c:v>5.68</c:v>
                </c:pt>
                <c:pt idx="100">
                  <c:v>5.66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698648"/>
        <c:axId val="-2100689592"/>
      </c:scatterChart>
      <c:valAx>
        <c:axId val="-210069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0689592"/>
        <c:crosses val="autoZero"/>
        <c:crossBetween val="midCat"/>
      </c:valAx>
      <c:valAx>
        <c:axId val="-2100689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00698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06828521434821"/>
          <c:y val="0.0514005540974045"/>
          <c:w val="0.71605271216098"/>
          <c:h val="0.832619568387285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't curves'!$D$1:$AZ$1</c:f>
              <c:numCache>
                <c:formatCode>General</c:formatCode>
                <c:ptCount val="49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</c:numCache>
            </c:numRef>
          </c:xVal>
          <c:yVal>
            <c:numRef>
              <c:f>'t curves'!$D$2:$AZ$2</c:f>
              <c:numCache>
                <c:formatCode>General</c:formatCode>
                <c:ptCount val="49"/>
                <c:pt idx="0">
                  <c:v>7.39</c:v>
                </c:pt>
                <c:pt idx="1">
                  <c:v>7.24</c:v>
                </c:pt>
                <c:pt idx="2">
                  <c:v>7.13</c:v>
                </c:pt>
                <c:pt idx="3">
                  <c:v>7.01</c:v>
                </c:pt>
                <c:pt idx="4">
                  <c:v>6.92</c:v>
                </c:pt>
                <c:pt idx="5">
                  <c:v>6.83</c:v>
                </c:pt>
                <c:pt idx="6">
                  <c:v>6.769999999999999</c:v>
                </c:pt>
                <c:pt idx="7">
                  <c:v>6.71</c:v>
                </c:pt>
                <c:pt idx="8">
                  <c:v>6.67</c:v>
                </c:pt>
                <c:pt idx="9">
                  <c:v>6.62</c:v>
                </c:pt>
                <c:pt idx="10">
                  <c:v>6.57</c:v>
                </c:pt>
                <c:pt idx="11">
                  <c:v>6.52</c:v>
                </c:pt>
                <c:pt idx="12">
                  <c:v>6.48</c:v>
                </c:pt>
                <c:pt idx="13">
                  <c:v>6.44</c:v>
                </c:pt>
                <c:pt idx="14">
                  <c:v>6.4</c:v>
                </c:pt>
                <c:pt idx="15">
                  <c:v>6.37</c:v>
                </c:pt>
                <c:pt idx="16">
                  <c:v>6.34</c:v>
                </c:pt>
                <c:pt idx="17">
                  <c:v>6.3</c:v>
                </c:pt>
                <c:pt idx="18">
                  <c:v>6.27</c:v>
                </c:pt>
                <c:pt idx="19">
                  <c:v>6.24</c:v>
                </c:pt>
                <c:pt idx="20">
                  <c:v>6.2</c:v>
                </c:pt>
                <c:pt idx="21">
                  <c:v>6.15</c:v>
                </c:pt>
                <c:pt idx="22">
                  <c:v>6.12</c:v>
                </c:pt>
                <c:pt idx="23">
                  <c:v>6.08</c:v>
                </c:pt>
                <c:pt idx="24">
                  <c:v>6.04</c:v>
                </c:pt>
                <c:pt idx="25">
                  <c:v>5.98</c:v>
                </c:pt>
                <c:pt idx="26">
                  <c:v>5.93</c:v>
                </c:pt>
                <c:pt idx="27">
                  <c:v>5.87</c:v>
                </c:pt>
                <c:pt idx="28">
                  <c:v>5.82</c:v>
                </c:pt>
                <c:pt idx="29">
                  <c:v>5.73</c:v>
                </c:pt>
                <c:pt idx="30">
                  <c:v>5.65</c:v>
                </c:pt>
                <c:pt idx="31">
                  <c:v>5.55</c:v>
                </c:pt>
                <c:pt idx="32">
                  <c:v>5.44</c:v>
                </c:pt>
                <c:pt idx="33">
                  <c:v>5.33</c:v>
                </c:pt>
                <c:pt idx="34">
                  <c:v>5.17</c:v>
                </c:pt>
                <c:pt idx="35">
                  <c:v>5.0</c:v>
                </c:pt>
                <c:pt idx="36">
                  <c:v>4.769999999999999</c:v>
                </c:pt>
                <c:pt idx="37">
                  <c:v>4.68</c:v>
                </c:pt>
                <c:pt idx="38">
                  <c:v>4.62</c:v>
                </c:pt>
                <c:pt idx="39">
                  <c:v>4.52</c:v>
                </c:pt>
                <c:pt idx="40">
                  <c:v>4.37</c:v>
                </c:pt>
                <c:pt idx="41">
                  <c:v>4.31</c:v>
                </c:pt>
                <c:pt idx="42">
                  <c:v>4.12</c:v>
                </c:pt>
                <c:pt idx="43">
                  <c:v>3.97</c:v>
                </c:pt>
                <c:pt idx="44">
                  <c:v>3.67</c:v>
                </c:pt>
                <c:pt idx="45">
                  <c:v>3.41</c:v>
                </c:pt>
                <c:pt idx="46">
                  <c:v>3.17</c:v>
                </c:pt>
                <c:pt idx="47">
                  <c:v>2.99</c:v>
                </c:pt>
                <c:pt idx="48">
                  <c:v>2.86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838840"/>
        <c:axId val="-2100881080"/>
      </c:scatterChart>
      <c:valAx>
        <c:axId val="-210083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0881080"/>
        <c:crosses val="autoZero"/>
        <c:crossBetween val="midCat"/>
      </c:valAx>
      <c:valAx>
        <c:axId val="-210088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0838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60960</xdr:colOff>
      <xdr:row>2</xdr:row>
      <xdr:rowOff>0</xdr:rowOff>
    </xdr:from>
    <xdr:ext cx="2046009" cy="436786"/>
    <xdr:sp macro="" textlink="">
      <xdr:nvSpPr>
        <xdr:cNvPr id="2" name="TextBox 1"/>
        <xdr:cNvSpPr txBox="1"/>
      </xdr:nvSpPr>
      <xdr:spPr>
        <a:xfrm>
          <a:off x="9601200" y="457200"/>
          <a:ext cx="2046009" cy="4367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pH</a:t>
          </a:r>
          <a:r>
            <a:rPr lang="en-US" sz="1100" baseline="0"/>
            <a:t> wanted in digester = 6.8 - 8.0</a:t>
          </a:r>
        </a:p>
        <a:p>
          <a:r>
            <a:rPr lang="en-US" sz="1100" baseline="0"/>
            <a:t>hydrolyzer needs to be above 5</a:t>
          </a:r>
          <a:endParaRPr lang="en-US" sz="1100"/>
        </a:p>
      </xdr:txBody>
    </xdr:sp>
    <xdr:clientData/>
  </xdr:oneCellAnchor>
  <xdr:twoCellAnchor>
    <xdr:from>
      <xdr:col>14</xdr:col>
      <xdr:colOff>91440</xdr:colOff>
      <xdr:row>6</xdr:row>
      <xdr:rowOff>76200</xdr:rowOff>
    </xdr:from>
    <xdr:to>
      <xdr:col>15</xdr:col>
      <xdr:colOff>601980</xdr:colOff>
      <xdr:row>9</xdr:row>
      <xdr:rowOff>15240</xdr:rowOff>
    </xdr:to>
    <xdr:sp macro="" textlink="">
      <xdr:nvSpPr>
        <xdr:cNvPr id="3" name="TextBox 2"/>
        <xdr:cNvSpPr txBox="1"/>
      </xdr:nvSpPr>
      <xdr:spPr>
        <a:xfrm>
          <a:off x="10835640" y="1356360"/>
          <a:ext cx="1120140" cy="48768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balloon volume</a:t>
          </a:r>
        </a:p>
        <a:p>
          <a:r>
            <a:rPr lang="en-US" sz="1100"/>
            <a:t>400</a:t>
          </a:r>
          <a:r>
            <a:rPr lang="en-US" sz="1100" baseline="0"/>
            <a:t> m3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106680</xdr:rowOff>
    </xdr:from>
    <xdr:to>
      <xdr:col>7</xdr:col>
      <xdr:colOff>457200</xdr:colOff>
      <xdr:row>118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1</xdr:row>
      <xdr:rowOff>91440</xdr:rowOff>
    </xdr:from>
    <xdr:to>
      <xdr:col>23</xdr:col>
      <xdr:colOff>457200</xdr:colOff>
      <xdr:row>33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331470</xdr:colOff>
      <xdr:row>33</xdr:row>
      <xdr:rowOff>38100</xdr:rowOff>
    </xdr:from>
    <xdr:to>
      <xdr:col>28</xdr:col>
      <xdr:colOff>449580</xdr:colOff>
      <xdr:row>65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461010</xdr:colOff>
      <xdr:row>3</xdr:row>
      <xdr:rowOff>91440</xdr:rowOff>
    </xdr:from>
    <xdr:to>
      <xdr:col>19</xdr:col>
      <xdr:colOff>548640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4"/>
  <sheetViews>
    <sheetView zoomScale="125" zoomScaleNormal="125" zoomScalePageLayoutView="125" workbookViewId="0">
      <pane xSplit="1" ySplit="2" topLeftCell="G465" activePane="bottomRight" state="frozen"/>
      <selection pane="topRight" activeCell="B1" sqref="B1"/>
      <selection pane="bottomLeft" activeCell="A3" sqref="A3"/>
      <selection pane="bottomRight" activeCell="L477" sqref="L477"/>
    </sheetView>
  </sheetViews>
  <sheetFormatPr baseColWidth="10" defaultColWidth="8.6640625" defaultRowHeight="12" x14ac:dyDescent="0"/>
  <cols>
    <col min="1" max="1" width="15.6640625" style="77" bestFit="1" customWidth="1"/>
    <col min="2" max="2" width="15.5" style="83" bestFit="1" customWidth="1"/>
    <col min="3" max="3" width="14.33203125" style="78" customWidth="1"/>
    <col min="4" max="4" width="10.6640625" style="78" bestFit="1" customWidth="1"/>
    <col min="5" max="5" width="7.5" style="78" bestFit="1" customWidth="1"/>
    <col min="6" max="6" width="8.33203125" style="78" bestFit="1" customWidth="1"/>
    <col min="7" max="7" width="15.5" style="83" bestFit="1" customWidth="1"/>
    <col min="8" max="8" width="15.1640625" style="78" bestFit="1" customWidth="1"/>
    <col min="9" max="11" width="5.1640625" style="78" customWidth="1"/>
    <col min="12" max="12" width="11.5" style="78" customWidth="1"/>
    <col min="13" max="13" width="19.5" style="80" customWidth="1"/>
    <col min="14" max="14" width="13.33203125" style="80" customWidth="1"/>
    <col min="15" max="15" width="12.83203125" style="82" customWidth="1"/>
    <col min="16" max="16" width="15.1640625" style="83" customWidth="1"/>
    <col min="17" max="16384" width="8.6640625" style="78"/>
  </cols>
  <sheetData>
    <row r="1" spans="1:16">
      <c r="B1" s="135" t="s">
        <v>10</v>
      </c>
      <c r="C1" s="135"/>
      <c r="D1" s="135"/>
      <c r="E1" s="135"/>
      <c r="F1" s="135"/>
      <c r="G1" s="136" t="s">
        <v>12</v>
      </c>
      <c r="H1" s="136"/>
      <c r="J1" s="136" t="s">
        <v>94</v>
      </c>
      <c r="K1" s="136"/>
      <c r="L1" s="79"/>
      <c r="N1" s="81" t="s">
        <v>150</v>
      </c>
      <c r="O1" s="82" t="s">
        <v>151</v>
      </c>
      <c r="P1" s="83" t="s">
        <v>153</v>
      </c>
    </row>
    <row r="2" spans="1:16">
      <c r="A2" s="77" t="s">
        <v>0</v>
      </c>
      <c r="B2" s="83" t="s">
        <v>5</v>
      </c>
      <c r="C2" s="78" t="s">
        <v>1</v>
      </c>
      <c r="D2" s="78" t="s">
        <v>2</v>
      </c>
      <c r="E2" s="78" t="s">
        <v>3</v>
      </c>
      <c r="F2" s="78" t="s">
        <v>4</v>
      </c>
      <c r="G2" s="83" t="s">
        <v>9</v>
      </c>
      <c r="H2" s="78" t="s">
        <v>16</v>
      </c>
      <c r="I2" s="84" t="s">
        <v>96</v>
      </c>
      <c r="J2" s="84">
        <v>1</v>
      </c>
      <c r="K2" s="78">
        <v>2</v>
      </c>
      <c r="L2" s="80" t="s">
        <v>41</v>
      </c>
      <c r="M2" s="80" t="s">
        <v>148</v>
      </c>
      <c r="N2" s="85" t="s">
        <v>149</v>
      </c>
      <c r="O2" s="82" t="s">
        <v>152</v>
      </c>
      <c r="P2" s="83" t="s">
        <v>152</v>
      </c>
    </row>
    <row r="3" spans="1:16">
      <c r="A3" s="77">
        <v>41796.592361111114</v>
      </c>
      <c r="E3" s="86"/>
      <c r="F3" s="86"/>
      <c r="G3" s="96"/>
      <c r="H3" s="87"/>
      <c r="I3" s="87"/>
      <c r="J3" s="87"/>
      <c r="K3" s="87"/>
      <c r="M3" s="80" t="e">
        <f t="shared" ref="M3:M66" si="0">(A3-A2)*24</f>
        <v>#VALUE!</v>
      </c>
      <c r="N3" s="80" t="e">
        <f>#REF!*24</f>
        <v>#REF!</v>
      </c>
      <c r="O3" s="82" t="e">
        <f t="shared" ref="O3:O66" si="1">(C3/M3)*24</f>
        <v>#VALUE!</v>
      </c>
      <c r="P3" s="83" t="e">
        <f t="shared" ref="P3:P66" si="2">(D3/M3)*24</f>
        <v>#VALUE!</v>
      </c>
    </row>
    <row r="4" spans="1:16">
      <c r="A4" s="77">
        <v>41797.302083333336</v>
      </c>
      <c r="E4" s="86"/>
      <c r="F4" s="86"/>
      <c r="G4" s="96"/>
      <c r="H4" s="87"/>
      <c r="I4" s="87"/>
      <c r="J4" s="87"/>
      <c r="K4" s="87"/>
      <c r="M4" s="80">
        <f t="shared" si="0"/>
        <v>17.033333333325572</v>
      </c>
      <c r="N4" s="80">
        <f t="shared" ref="N4:N67" si="3">(B4/M4)*24</f>
        <v>0</v>
      </c>
      <c r="O4" s="82">
        <f t="shared" si="1"/>
        <v>0</v>
      </c>
      <c r="P4" s="83">
        <f t="shared" si="2"/>
        <v>0</v>
      </c>
    </row>
    <row r="5" spans="1:16">
      <c r="A5" s="77">
        <v>41799.364583333336</v>
      </c>
      <c r="E5" s="86"/>
      <c r="F5" s="86"/>
      <c r="G5" s="97"/>
      <c r="H5" s="88"/>
      <c r="I5" s="88"/>
      <c r="J5" s="88"/>
      <c r="K5" s="88"/>
      <c r="M5" s="80">
        <f t="shared" si="0"/>
        <v>49.5</v>
      </c>
      <c r="N5" s="80">
        <f t="shared" si="3"/>
        <v>0</v>
      </c>
      <c r="O5" s="82">
        <f t="shared" si="1"/>
        <v>0</v>
      </c>
      <c r="P5" s="83">
        <f t="shared" si="2"/>
        <v>0</v>
      </c>
    </row>
    <row r="6" spans="1:16">
      <c r="A6" s="77">
        <v>41801.371527777781</v>
      </c>
      <c r="E6" s="86"/>
      <c r="F6" s="86"/>
      <c r="G6" s="97"/>
      <c r="H6" s="88"/>
      <c r="I6" s="88"/>
      <c r="J6" s="88"/>
      <c r="K6" s="88"/>
      <c r="M6" s="80">
        <f t="shared" si="0"/>
        <v>48.166666666686069</v>
      </c>
      <c r="N6" s="80">
        <f t="shared" si="3"/>
        <v>0</v>
      </c>
      <c r="O6" s="82">
        <f t="shared" si="1"/>
        <v>0</v>
      </c>
      <c r="P6" s="83">
        <f t="shared" si="2"/>
        <v>0</v>
      </c>
    </row>
    <row r="7" spans="1:16">
      <c r="A7" s="77">
        <v>41802.479166666664</v>
      </c>
      <c r="E7" s="86"/>
      <c r="F7" s="86"/>
      <c r="G7" s="97"/>
      <c r="H7" s="88"/>
      <c r="I7" s="88"/>
      <c r="J7" s="88"/>
      <c r="K7" s="88"/>
      <c r="M7" s="80">
        <f t="shared" si="0"/>
        <v>26.583333333197515</v>
      </c>
      <c r="N7" s="80">
        <f t="shared" si="3"/>
        <v>0</v>
      </c>
      <c r="O7" s="82">
        <f t="shared" si="1"/>
        <v>0</v>
      </c>
      <c r="P7" s="83">
        <f t="shared" si="2"/>
        <v>0</v>
      </c>
    </row>
    <row r="8" spans="1:16">
      <c r="A8" s="77">
        <v>41803.416666666664</v>
      </c>
      <c r="E8" s="86"/>
      <c r="F8" s="86"/>
      <c r="G8" s="97"/>
      <c r="H8" s="88"/>
      <c r="I8" s="88"/>
      <c r="J8" s="88"/>
      <c r="K8" s="88"/>
      <c r="M8" s="80">
        <f t="shared" si="0"/>
        <v>22.5</v>
      </c>
      <c r="N8" s="80">
        <f t="shared" si="3"/>
        <v>0</v>
      </c>
      <c r="O8" s="82">
        <f t="shared" si="1"/>
        <v>0</v>
      </c>
      <c r="P8" s="83">
        <f t="shared" si="2"/>
        <v>0</v>
      </c>
    </row>
    <row r="9" spans="1:16">
      <c r="A9" s="77">
        <v>41806.416666666664</v>
      </c>
      <c r="E9" s="86"/>
      <c r="F9" s="86"/>
      <c r="G9" s="97"/>
      <c r="H9" s="88"/>
      <c r="I9" s="88"/>
      <c r="J9" s="88"/>
      <c r="K9" s="88"/>
      <c r="M9" s="80">
        <f t="shared" si="0"/>
        <v>72</v>
      </c>
      <c r="N9" s="80">
        <f t="shared" si="3"/>
        <v>0</v>
      </c>
      <c r="O9" s="82">
        <f t="shared" si="1"/>
        <v>0</v>
      </c>
      <c r="P9" s="83">
        <f t="shared" si="2"/>
        <v>0</v>
      </c>
    </row>
    <row r="10" spans="1:16">
      <c r="A10" s="77">
        <v>41807.395833333336</v>
      </c>
      <c r="E10" s="86"/>
      <c r="F10" s="86"/>
      <c r="G10" s="97"/>
      <c r="H10" s="88"/>
      <c r="I10" s="88"/>
      <c r="J10" s="88"/>
      <c r="K10" s="88"/>
      <c r="M10" s="80">
        <f t="shared" si="0"/>
        <v>23.500000000116415</v>
      </c>
      <c r="N10" s="80">
        <f t="shared" si="3"/>
        <v>0</v>
      </c>
      <c r="O10" s="82">
        <f t="shared" si="1"/>
        <v>0</v>
      </c>
      <c r="P10" s="83">
        <f t="shared" si="2"/>
        <v>0</v>
      </c>
    </row>
    <row r="11" spans="1:16">
      <c r="A11" s="77">
        <v>41808.375</v>
      </c>
      <c r="E11" s="86"/>
      <c r="F11" s="86"/>
      <c r="G11" s="97"/>
      <c r="H11" s="88"/>
      <c r="I11" s="88"/>
      <c r="J11" s="88"/>
      <c r="K11" s="88"/>
      <c r="M11" s="80">
        <f t="shared" si="0"/>
        <v>23.499999999941792</v>
      </c>
      <c r="N11" s="80">
        <f t="shared" si="3"/>
        <v>0</v>
      </c>
      <c r="O11" s="82">
        <f t="shared" si="1"/>
        <v>0</v>
      </c>
      <c r="P11" s="83">
        <f t="shared" si="2"/>
        <v>0</v>
      </c>
    </row>
    <row r="12" spans="1:16">
      <c r="A12" s="77">
        <v>41809.395833333336</v>
      </c>
      <c r="B12" s="100"/>
      <c r="C12" s="84"/>
      <c r="D12" s="84"/>
      <c r="E12" s="86"/>
      <c r="F12" s="86"/>
      <c r="G12" s="97"/>
      <c r="H12" s="88"/>
      <c r="I12" s="88"/>
      <c r="J12" s="88"/>
      <c r="K12" s="88"/>
      <c r="M12" s="80">
        <f t="shared" si="0"/>
        <v>24.500000000058208</v>
      </c>
      <c r="N12" s="80">
        <f t="shared" si="3"/>
        <v>0</v>
      </c>
      <c r="O12" s="82">
        <f t="shared" si="1"/>
        <v>0</v>
      </c>
      <c r="P12" s="83">
        <f t="shared" si="2"/>
        <v>0</v>
      </c>
    </row>
    <row r="13" spans="1:16">
      <c r="A13" s="77">
        <v>41810.361111111109</v>
      </c>
      <c r="B13" s="100"/>
      <c r="C13" s="84"/>
      <c r="D13" s="84"/>
      <c r="E13" s="86"/>
      <c r="F13" s="86"/>
      <c r="G13" s="97"/>
      <c r="H13" s="88"/>
      <c r="I13" s="88"/>
      <c r="J13" s="88"/>
      <c r="K13" s="88"/>
      <c r="M13" s="80">
        <f t="shared" si="0"/>
        <v>23.166666666569654</v>
      </c>
      <c r="N13" s="80">
        <f t="shared" si="3"/>
        <v>0</v>
      </c>
      <c r="O13" s="82">
        <f t="shared" si="1"/>
        <v>0</v>
      </c>
      <c r="P13" s="83">
        <f t="shared" si="2"/>
        <v>0</v>
      </c>
    </row>
    <row r="14" spans="1:16">
      <c r="A14" s="77">
        <v>41813.4375</v>
      </c>
      <c r="B14" s="100"/>
      <c r="C14" s="84"/>
      <c r="D14" s="84"/>
      <c r="E14" s="86"/>
      <c r="F14" s="86"/>
      <c r="G14" s="97"/>
      <c r="H14" s="88"/>
      <c r="I14" s="88"/>
      <c r="J14" s="88"/>
      <c r="K14" s="88"/>
      <c r="M14" s="80">
        <f t="shared" si="0"/>
        <v>73.833333333372138</v>
      </c>
      <c r="N14" s="80">
        <f t="shared" si="3"/>
        <v>0</v>
      </c>
      <c r="O14" s="82">
        <f t="shared" si="1"/>
        <v>0</v>
      </c>
      <c r="P14" s="83">
        <f t="shared" si="2"/>
        <v>0</v>
      </c>
    </row>
    <row r="15" spans="1:16">
      <c r="A15" s="77">
        <v>41814.354166666664</v>
      </c>
      <c r="B15" s="100"/>
      <c r="C15" s="84"/>
      <c r="D15" s="84"/>
      <c r="E15" s="86"/>
      <c r="F15" s="86"/>
      <c r="G15" s="97"/>
      <c r="H15" s="88"/>
      <c r="I15" s="88"/>
      <c r="J15" s="88"/>
      <c r="K15" s="88"/>
      <c r="M15" s="80">
        <f t="shared" si="0"/>
        <v>21.999999999941792</v>
      </c>
      <c r="N15" s="80">
        <f t="shared" si="3"/>
        <v>0</v>
      </c>
      <c r="O15" s="82">
        <f t="shared" si="1"/>
        <v>0</v>
      </c>
      <c r="P15" s="83">
        <f t="shared" si="2"/>
        <v>0</v>
      </c>
    </row>
    <row r="16" spans="1:16">
      <c r="A16" s="77">
        <v>41815.3125</v>
      </c>
      <c r="B16" s="100"/>
      <c r="C16" s="84"/>
      <c r="D16" s="84"/>
      <c r="E16" s="86"/>
      <c r="F16" s="86"/>
      <c r="G16" s="97"/>
      <c r="H16" s="88"/>
      <c r="I16" s="88"/>
      <c r="J16" s="88"/>
      <c r="K16" s="88"/>
      <c r="M16" s="80">
        <f t="shared" si="0"/>
        <v>23.000000000058208</v>
      </c>
      <c r="N16" s="80">
        <f t="shared" si="3"/>
        <v>0</v>
      </c>
      <c r="O16" s="82">
        <f t="shared" si="1"/>
        <v>0</v>
      </c>
      <c r="P16" s="83">
        <f t="shared" si="2"/>
        <v>0</v>
      </c>
    </row>
    <row r="17" spans="1:16">
      <c r="A17" s="77">
        <v>41815.541666666664</v>
      </c>
      <c r="E17" s="86"/>
      <c r="F17" s="86"/>
      <c r="G17" s="97"/>
      <c r="H17" s="88"/>
      <c r="I17" s="88"/>
      <c r="J17" s="88"/>
      <c r="K17" s="88"/>
      <c r="M17" s="80">
        <f t="shared" si="0"/>
        <v>5.4999999999417923</v>
      </c>
      <c r="N17" s="80">
        <f t="shared" si="3"/>
        <v>0</v>
      </c>
      <c r="O17" s="82">
        <f t="shared" si="1"/>
        <v>0</v>
      </c>
      <c r="P17" s="83">
        <f t="shared" si="2"/>
        <v>0</v>
      </c>
    </row>
    <row r="18" spans="1:16">
      <c r="A18" s="77">
        <v>41820.4375</v>
      </c>
      <c r="B18" s="100"/>
      <c r="C18" s="84"/>
      <c r="D18" s="84"/>
      <c r="E18" s="86"/>
      <c r="F18" s="86"/>
      <c r="G18" s="97"/>
      <c r="H18" s="88"/>
      <c r="I18" s="88"/>
      <c r="J18" s="88"/>
      <c r="K18" s="88"/>
      <c r="M18" s="80">
        <f t="shared" si="0"/>
        <v>117.50000000005821</v>
      </c>
      <c r="N18" s="80">
        <f t="shared" si="3"/>
        <v>0</v>
      </c>
      <c r="O18" s="82">
        <f t="shared" si="1"/>
        <v>0</v>
      </c>
      <c r="P18" s="83">
        <f t="shared" si="2"/>
        <v>0</v>
      </c>
    </row>
    <row r="19" spans="1:16">
      <c r="A19" s="77">
        <v>41821.3125</v>
      </c>
      <c r="B19" s="100"/>
      <c r="C19" s="84"/>
      <c r="D19" s="84"/>
      <c r="E19" s="86"/>
      <c r="F19" s="86"/>
      <c r="G19" s="97"/>
      <c r="H19" s="88"/>
      <c r="I19" s="88"/>
      <c r="J19" s="88"/>
      <c r="K19" s="88"/>
      <c r="M19" s="80">
        <f t="shared" si="0"/>
        <v>21</v>
      </c>
      <c r="N19" s="80">
        <f t="shared" si="3"/>
        <v>0</v>
      </c>
      <c r="O19" s="82">
        <f t="shared" si="1"/>
        <v>0</v>
      </c>
      <c r="P19" s="83">
        <f t="shared" si="2"/>
        <v>0</v>
      </c>
    </row>
    <row r="20" spans="1:16">
      <c r="A20" s="77">
        <v>41822.604166666664</v>
      </c>
      <c r="B20" s="100"/>
      <c r="C20" s="84"/>
      <c r="D20" s="84"/>
      <c r="E20" s="86"/>
      <c r="F20" s="86"/>
      <c r="G20" s="97"/>
      <c r="H20" s="88"/>
      <c r="I20" s="88"/>
      <c r="J20" s="88"/>
      <c r="K20" s="88"/>
      <c r="M20" s="80">
        <f t="shared" si="0"/>
        <v>30.999999999941792</v>
      </c>
      <c r="N20" s="80">
        <f t="shared" si="3"/>
        <v>0</v>
      </c>
      <c r="O20" s="82">
        <f t="shared" si="1"/>
        <v>0</v>
      </c>
      <c r="P20" s="83">
        <f t="shared" si="2"/>
        <v>0</v>
      </c>
    </row>
    <row r="21" spans="1:16">
      <c r="A21" s="77">
        <v>41823.3125</v>
      </c>
      <c r="E21" s="86"/>
      <c r="F21" s="86"/>
      <c r="G21" s="97"/>
      <c r="H21" s="88"/>
      <c r="I21" s="88"/>
      <c r="J21" s="88"/>
      <c r="K21" s="88"/>
      <c r="M21" s="80">
        <f t="shared" si="0"/>
        <v>17.000000000058208</v>
      </c>
      <c r="N21" s="80">
        <f t="shared" si="3"/>
        <v>0</v>
      </c>
      <c r="O21" s="82">
        <f t="shared" si="1"/>
        <v>0</v>
      </c>
      <c r="P21" s="83">
        <f t="shared" si="2"/>
        <v>0</v>
      </c>
    </row>
    <row r="22" spans="1:16">
      <c r="A22" s="77">
        <v>41827.354166666664</v>
      </c>
      <c r="B22" s="100"/>
      <c r="C22" s="84"/>
      <c r="D22" s="84"/>
      <c r="E22" s="86"/>
      <c r="F22" s="86"/>
      <c r="G22" s="97"/>
      <c r="H22" s="88"/>
      <c r="I22" s="88"/>
      <c r="J22" s="88"/>
      <c r="K22" s="88"/>
      <c r="M22" s="80">
        <f t="shared" si="0"/>
        <v>96.999999999941792</v>
      </c>
      <c r="N22" s="80">
        <f t="shared" si="3"/>
        <v>0</v>
      </c>
      <c r="O22" s="82">
        <f t="shared" si="1"/>
        <v>0</v>
      </c>
      <c r="P22" s="83">
        <f t="shared" si="2"/>
        <v>0</v>
      </c>
    </row>
    <row r="23" spans="1:16">
      <c r="A23" s="77">
        <v>41828.3125</v>
      </c>
      <c r="E23" s="86"/>
      <c r="F23" s="86"/>
      <c r="G23" s="97"/>
      <c r="H23" s="88"/>
      <c r="I23" s="88"/>
      <c r="J23" s="88"/>
      <c r="K23" s="88"/>
      <c r="M23" s="80">
        <f t="shared" si="0"/>
        <v>23.000000000058208</v>
      </c>
      <c r="N23" s="80">
        <f t="shared" si="3"/>
        <v>0</v>
      </c>
      <c r="O23" s="82">
        <f t="shared" si="1"/>
        <v>0</v>
      </c>
      <c r="P23" s="83">
        <f t="shared" si="2"/>
        <v>0</v>
      </c>
    </row>
    <row r="24" spans="1:16">
      <c r="A24" s="77">
        <v>41829.416666666664</v>
      </c>
      <c r="E24" s="86"/>
      <c r="F24" s="86"/>
      <c r="G24" s="97"/>
      <c r="H24" s="88"/>
      <c r="I24" s="88"/>
      <c r="J24" s="88"/>
      <c r="K24" s="88"/>
      <c r="M24" s="80">
        <f t="shared" si="0"/>
        <v>26.499999999941792</v>
      </c>
      <c r="N24" s="80">
        <f t="shared" si="3"/>
        <v>0</v>
      </c>
      <c r="O24" s="82">
        <f t="shared" si="1"/>
        <v>0</v>
      </c>
      <c r="P24" s="83">
        <f t="shared" si="2"/>
        <v>0</v>
      </c>
    </row>
    <row r="25" spans="1:16">
      <c r="A25" s="77">
        <v>41830.3125</v>
      </c>
      <c r="E25" s="86"/>
      <c r="F25" s="86"/>
      <c r="G25" s="97"/>
      <c r="H25" s="88"/>
      <c r="I25" s="88"/>
      <c r="J25" s="88"/>
      <c r="K25" s="88"/>
      <c r="M25" s="80">
        <f t="shared" si="0"/>
        <v>21.500000000058208</v>
      </c>
      <c r="N25" s="80">
        <f t="shared" si="3"/>
        <v>0</v>
      </c>
      <c r="O25" s="82">
        <f t="shared" si="1"/>
        <v>0</v>
      </c>
      <c r="P25" s="83">
        <f t="shared" si="2"/>
        <v>0</v>
      </c>
    </row>
    <row r="26" spans="1:16">
      <c r="A26" s="77">
        <v>41831.375</v>
      </c>
      <c r="E26" s="86"/>
      <c r="F26" s="86"/>
      <c r="G26" s="97"/>
      <c r="H26" s="88"/>
      <c r="I26" s="88"/>
      <c r="J26" s="88"/>
      <c r="K26" s="88"/>
      <c r="M26" s="80">
        <f t="shared" si="0"/>
        <v>25.5</v>
      </c>
      <c r="N26" s="80">
        <f t="shared" si="3"/>
        <v>0</v>
      </c>
      <c r="O26" s="82">
        <f t="shared" si="1"/>
        <v>0</v>
      </c>
      <c r="P26" s="83">
        <f t="shared" si="2"/>
        <v>0</v>
      </c>
    </row>
    <row r="27" spans="1:16">
      <c r="A27" s="77">
        <v>41834.375</v>
      </c>
      <c r="B27" s="100"/>
      <c r="C27" s="84"/>
      <c r="D27" s="84"/>
      <c r="E27" s="86"/>
      <c r="F27" s="86"/>
      <c r="G27" s="97"/>
      <c r="H27" s="88"/>
      <c r="I27" s="88"/>
      <c r="J27" s="88"/>
      <c r="K27" s="88"/>
      <c r="M27" s="80">
        <f t="shared" si="0"/>
        <v>72</v>
      </c>
      <c r="N27" s="80">
        <f t="shared" si="3"/>
        <v>0</v>
      </c>
      <c r="O27" s="82">
        <f t="shared" si="1"/>
        <v>0</v>
      </c>
      <c r="P27" s="83">
        <f t="shared" si="2"/>
        <v>0</v>
      </c>
    </row>
    <row r="28" spans="1:16">
      <c r="A28" s="77">
        <v>41835.3125</v>
      </c>
      <c r="B28" s="100"/>
      <c r="C28" s="84"/>
      <c r="D28" s="84"/>
      <c r="E28" s="86"/>
      <c r="F28" s="86"/>
      <c r="G28" s="97"/>
      <c r="H28" s="88"/>
      <c r="I28" s="88"/>
      <c r="J28" s="88"/>
      <c r="K28" s="88"/>
      <c r="M28" s="80">
        <f t="shared" si="0"/>
        <v>22.5</v>
      </c>
      <c r="N28" s="80">
        <f t="shared" si="3"/>
        <v>0</v>
      </c>
      <c r="O28" s="82">
        <f t="shared" si="1"/>
        <v>0</v>
      </c>
      <c r="P28" s="83">
        <f t="shared" si="2"/>
        <v>0</v>
      </c>
    </row>
    <row r="29" spans="1:16">
      <c r="A29" s="77">
        <v>41836.291666666664</v>
      </c>
      <c r="E29" s="86"/>
      <c r="F29" s="86"/>
      <c r="G29" s="97"/>
      <c r="H29" s="88"/>
      <c r="I29" s="88"/>
      <c r="J29" s="88"/>
      <c r="K29" s="88"/>
      <c r="M29" s="80">
        <f t="shared" si="0"/>
        <v>23.499999999941792</v>
      </c>
      <c r="N29" s="80">
        <f t="shared" si="3"/>
        <v>0</v>
      </c>
      <c r="O29" s="82">
        <f t="shared" si="1"/>
        <v>0</v>
      </c>
      <c r="P29" s="83">
        <f t="shared" si="2"/>
        <v>0</v>
      </c>
    </row>
    <row r="30" spans="1:16">
      <c r="A30" s="77">
        <v>41841.395833333336</v>
      </c>
      <c r="B30" s="100"/>
      <c r="C30" s="84"/>
      <c r="D30" s="84"/>
      <c r="E30" s="86"/>
      <c r="F30" s="86"/>
      <c r="G30" s="97"/>
      <c r="H30" s="88"/>
      <c r="I30" s="88"/>
      <c r="J30" s="88"/>
      <c r="K30" s="88"/>
      <c r="M30" s="80">
        <f t="shared" si="0"/>
        <v>122.50000000011642</v>
      </c>
      <c r="N30" s="80">
        <f t="shared" si="3"/>
        <v>0</v>
      </c>
      <c r="O30" s="82">
        <f t="shared" si="1"/>
        <v>0</v>
      </c>
      <c r="P30" s="83">
        <f t="shared" si="2"/>
        <v>0</v>
      </c>
    </row>
    <row r="31" spans="1:16">
      <c r="A31" s="77">
        <v>41842.333333333336</v>
      </c>
      <c r="E31" s="86"/>
      <c r="F31" s="86"/>
      <c r="G31" s="97"/>
      <c r="H31" s="88"/>
      <c r="I31" s="88"/>
      <c r="J31" s="88"/>
      <c r="K31" s="88"/>
      <c r="M31" s="80">
        <f t="shared" si="0"/>
        <v>22.5</v>
      </c>
      <c r="N31" s="80">
        <f t="shared" si="3"/>
        <v>0</v>
      </c>
      <c r="O31" s="82">
        <f t="shared" si="1"/>
        <v>0</v>
      </c>
      <c r="P31" s="83">
        <f t="shared" si="2"/>
        <v>0</v>
      </c>
    </row>
    <row r="32" spans="1:16">
      <c r="A32" s="77">
        <v>41843.333333333336</v>
      </c>
      <c r="B32" s="100"/>
      <c r="C32" s="84"/>
      <c r="D32" s="84"/>
      <c r="E32" s="86"/>
      <c r="F32" s="86"/>
      <c r="G32" s="97"/>
      <c r="H32" s="88"/>
      <c r="I32" s="88"/>
      <c r="J32" s="88"/>
      <c r="K32" s="88"/>
      <c r="M32" s="80">
        <f t="shared" si="0"/>
        <v>24</v>
      </c>
      <c r="N32" s="80">
        <f t="shared" si="3"/>
        <v>0</v>
      </c>
      <c r="O32" s="82">
        <f t="shared" si="1"/>
        <v>0</v>
      </c>
      <c r="P32" s="83">
        <f t="shared" si="2"/>
        <v>0</v>
      </c>
    </row>
    <row r="33" spans="1:16">
      <c r="A33" s="77">
        <v>41844.3125</v>
      </c>
      <c r="B33" s="100"/>
      <c r="C33" s="84"/>
      <c r="D33" s="84"/>
      <c r="E33" s="86"/>
      <c r="F33" s="86"/>
      <c r="G33" s="97"/>
      <c r="H33" s="88"/>
      <c r="I33" s="88"/>
      <c r="J33" s="88"/>
      <c r="K33" s="88"/>
      <c r="M33" s="80">
        <f t="shared" si="0"/>
        <v>23.499999999941792</v>
      </c>
      <c r="N33" s="80">
        <f t="shared" si="3"/>
        <v>0</v>
      </c>
      <c r="O33" s="82">
        <f t="shared" si="1"/>
        <v>0</v>
      </c>
      <c r="P33" s="83">
        <f t="shared" si="2"/>
        <v>0</v>
      </c>
    </row>
    <row r="34" spans="1:16">
      <c r="A34" s="77">
        <v>41848.333333333336</v>
      </c>
      <c r="E34" s="86"/>
      <c r="F34" s="86"/>
      <c r="G34" s="97"/>
      <c r="H34" s="88"/>
      <c r="I34" s="88"/>
      <c r="J34" s="88"/>
      <c r="K34" s="88"/>
      <c r="M34" s="80">
        <f t="shared" si="0"/>
        <v>96.500000000058208</v>
      </c>
      <c r="N34" s="80">
        <f t="shared" si="3"/>
        <v>0</v>
      </c>
      <c r="O34" s="82">
        <f t="shared" si="1"/>
        <v>0</v>
      </c>
      <c r="P34" s="83">
        <f t="shared" si="2"/>
        <v>0</v>
      </c>
    </row>
    <row r="35" spans="1:16">
      <c r="A35" s="77">
        <v>41849.3125</v>
      </c>
      <c r="B35" s="100"/>
      <c r="C35" s="84"/>
      <c r="D35" s="84"/>
      <c r="E35" s="86"/>
      <c r="F35" s="86"/>
      <c r="G35" s="97"/>
      <c r="H35" s="88"/>
      <c r="I35" s="88"/>
      <c r="J35" s="88"/>
      <c r="K35" s="88"/>
      <c r="M35" s="80">
        <f t="shared" si="0"/>
        <v>23.499999999941792</v>
      </c>
      <c r="N35" s="80">
        <f t="shared" si="3"/>
        <v>0</v>
      </c>
      <c r="O35" s="82">
        <f t="shared" si="1"/>
        <v>0</v>
      </c>
      <c r="P35" s="83">
        <f t="shared" si="2"/>
        <v>0</v>
      </c>
    </row>
    <row r="36" spans="1:16">
      <c r="A36" s="77">
        <v>41850</v>
      </c>
      <c r="E36" s="86"/>
      <c r="F36" s="86"/>
      <c r="G36" s="97"/>
      <c r="H36" s="88"/>
      <c r="I36" s="88"/>
      <c r="J36" s="88"/>
      <c r="K36" s="88"/>
      <c r="M36" s="80">
        <f t="shared" si="0"/>
        <v>16.5</v>
      </c>
      <c r="N36" s="80">
        <f t="shared" si="3"/>
        <v>0</v>
      </c>
      <c r="O36" s="82">
        <f t="shared" si="1"/>
        <v>0</v>
      </c>
      <c r="P36" s="83">
        <f t="shared" si="2"/>
        <v>0</v>
      </c>
    </row>
    <row r="37" spans="1:16">
      <c r="A37" s="77">
        <v>41852.583333333336</v>
      </c>
      <c r="E37" s="86"/>
      <c r="F37" s="86"/>
      <c r="G37" s="97"/>
      <c r="H37" s="88"/>
      <c r="I37" s="88"/>
      <c r="J37" s="88"/>
      <c r="K37" s="88"/>
      <c r="M37" s="80">
        <f t="shared" si="0"/>
        <v>62.000000000058208</v>
      </c>
      <c r="N37" s="80">
        <f t="shared" si="3"/>
        <v>0</v>
      </c>
      <c r="O37" s="82">
        <f t="shared" si="1"/>
        <v>0</v>
      </c>
      <c r="P37" s="83">
        <f t="shared" si="2"/>
        <v>0</v>
      </c>
    </row>
    <row r="38" spans="1:16">
      <c r="A38" s="77">
        <v>41855</v>
      </c>
      <c r="E38" s="89"/>
      <c r="F38" s="89"/>
      <c r="G38" s="97"/>
      <c r="H38" s="88"/>
      <c r="I38" s="88"/>
      <c r="J38" s="88"/>
      <c r="K38" s="88"/>
      <c r="M38" s="80">
        <f t="shared" si="0"/>
        <v>57.999999999941792</v>
      </c>
      <c r="N38" s="80">
        <f t="shared" si="3"/>
        <v>0</v>
      </c>
      <c r="O38" s="82">
        <f t="shared" si="1"/>
        <v>0</v>
      </c>
      <c r="P38" s="83">
        <f t="shared" si="2"/>
        <v>0</v>
      </c>
    </row>
    <row r="39" spans="1:16">
      <c r="A39" s="77">
        <v>41856.416666666664</v>
      </c>
      <c r="B39" s="100"/>
      <c r="C39" s="84"/>
      <c r="D39" s="84"/>
      <c r="E39" s="89"/>
      <c r="F39" s="89"/>
      <c r="G39" s="97"/>
      <c r="H39" s="88"/>
      <c r="I39" s="88"/>
      <c r="J39" s="88"/>
      <c r="K39" s="88"/>
      <c r="M39" s="80">
        <f t="shared" si="0"/>
        <v>33.999999999941792</v>
      </c>
      <c r="N39" s="80">
        <f t="shared" si="3"/>
        <v>0</v>
      </c>
      <c r="O39" s="82">
        <f t="shared" si="1"/>
        <v>0</v>
      </c>
      <c r="P39" s="83">
        <f t="shared" si="2"/>
        <v>0</v>
      </c>
    </row>
    <row r="40" spans="1:16">
      <c r="A40" s="77">
        <v>41857.395833333336</v>
      </c>
      <c r="B40" s="100"/>
      <c r="C40" s="84"/>
      <c r="D40" s="84"/>
      <c r="E40" s="89"/>
      <c r="F40" s="89"/>
      <c r="G40" s="97"/>
      <c r="H40" s="88"/>
      <c r="I40" s="88"/>
      <c r="J40" s="88"/>
      <c r="K40" s="88"/>
      <c r="M40" s="80">
        <f t="shared" si="0"/>
        <v>23.500000000116415</v>
      </c>
      <c r="N40" s="80">
        <f t="shared" si="3"/>
        <v>0</v>
      </c>
      <c r="O40" s="82">
        <f t="shared" si="1"/>
        <v>0</v>
      </c>
      <c r="P40" s="83">
        <f t="shared" si="2"/>
        <v>0</v>
      </c>
    </row>
    <row r="41" spans="1:16">
      <c r="A41" s="90">
        <v>41858.625</v>
      </c>
      <c r="B41" s="100"/>
      <c r="C41" s="84"/>
      <c r="D41" s="84"/>
      <c r="E41" s="86"/>
      <c r="F41" s="86"/>
      <c r="G41" s="97">
        <v>1610</v>
      </c>
      <c r="H41" s="88">
        <v>194</v>
      </c>
      <c r="I41" s="88"/>
      <c r="J41" s="88"/>
      <c r="K41" s="88"/>
      <c r="M41" s="80">
        <f t="shared" si="0"/>
        <v>29.499999999941792</v>
      </c>
      <c r="N41" s="80">
        <f t="shared" si="3"/>
        <v>0</v>
      </c>
      <c r="O41" s="82">
        <f t="shared" si="1"/>
        <v>0</v>
      </c>
      <c r="P41" s="83">
        <f t="shared" si="2"/>
        <v>0</v>
      </c>
    </row>
    <row r="42" spans="1:16">
      <c r="A42" s="91">
        <v>41859.375</v>
      </c>
      <c r="E42" s="86"/>
      <c r="F42" s="86"/>
      <c r="G42" s="97"/>
      <c r="H42" s="88"/>
      <c r="I42" s="88"/>
      <c r="J42" s="88"/>
      <c r="K42" s="88"/>
      <c r="M42" s="80">
        <f t="shared" si="0"/>
        <v>18</v>
      </c>
      <c r="N42" s="80">
        <f t="shared" si="3"/>
        <v>0</v>
      </c>
      <c r="O42" s="82">
        <f t="shared" si="1"/>
        <v>0</v>
      </c>
      <c r="P42" s="83">
        <f t="shared" si="2"/>
        <v>0</v>
      </c>
    </row>
    <row r="43" spans="1:16">
      <c r="A43" s="91">
        <v>41863.416666666664</v>
      </c>
      <c r="B43" s="100"/>
      <c r="C43" s="84"/>
      <c r="D43" s="84"/>
      <c r="E43" s="86"/>
      <c r="F43" s="86"/>
      <c r="G43" s="97"/>
      <c r="H43" s="88"/>
      <c r="I43" s="88"/>
      <c r="J43" s="88"/>
      <c r="K43" s="88"/>
      <c r="M43" s="80">
        <f t="shared" si="0"/>
        <v>96.999999999941792</v>
      </c>
      <c r="N43" s="80">
        <f t="shared" si="3"/>
        <v>0</v>
      </c>
      <c r="O43" s="82">
        <f t="shared" si="1"/>
        <v>0</v>
      </c>
      <c r="P43" s="83">
        <f t="shared" si="2"/>
        <v>0</v>
      </c>
    </row>
    <row r="44" spans="1:16">
      <c r="A44" s="91">
        <v>41864.3125</v>
      </c>
      <c r="E44" s="86"/>
      <c r="F44" s="86"/>
      <c r="G44" s="97"/>
      <c r="H44" s="88"/>
      <c r="I44" s="88"/>
      <c r="J44" s="88"/>
      <c r="K44" s="88"/>
      <c r="M44" s="80">
        <f t="shared" si="0"/>
        <v>21.500000000058208</v>
      </c>
      <c r="N44" s="80">
        <f t="shared" si="3"/>
        <v>0</v>
      </c>
      <c r="O44" s="82">
        <f t="shared" si="1"/>
        <v>0</v>
      </c>
      <c r="P44" s="83">
        <f t="shared" si="2"/>
        <v>0</v>
      </c>
    </row>
    <row r="45" spans="1:16">
      <c r="A45" s="91">
        <v>41865.5625</v>
      </c>
      <c r="E45" s="86"/>
      <c r="F45" s="86"/>
      <c r="G45" s="97"/>
      <c r="H45" s="88"/>
      <c r="I45" s="88"/>
      <c r="J45" s="88"/>
      <c r="K45" s="88"/>
      <c r="M45" s="80">
        <f t="shared" si="0"/>
        <v>30</v>
      </c>
      <c r="N45" s="80">
        <f t="shared" si="3"/>
        <v>0</v>
      </c>
      <c r="O45" s="82">
        <f t="shared" si="1"/>
        <v>0</v>
      </c>
      <c r="P45" s="83">
        <f t="shared" si="2"/>
        <v>0</v>
      </c>
    </row>
    <row r="46" spans="1:16">
      <c r="A46" s="90">
        <v>41866.65625</v>
      </c>
      <c r="B46" s="100"/>
      <c r="C46" s="84"/>
      <c r="D46" s="84"/>
      <c r="E46" s="86"/>
      <c r="F46" s="86"/>
      <c r="G46" s="97">
        <v>1940</v>
      </c>
      <c r="H46" s="88">
        <v>214</v>
      </c>
      <c r="I46" s="88"/>
      <c r="J46" s="88"/>
      <c r="K46" s="88"/>
      <c r="M46" s="80">
        <f t="shared" si="0"/>
        <v>26.25</v>
      </c>
      <c r="N46" s="80">
        <f t="shared" si="3"/>
        <v>0</v>
      </c>
      <c r="O46" s="82">
        <f t="shared" si="1"/>
        <v>0</v>
      </c>
      <c r="P46" s="83">
        <f t="shared" si="2"/>
        <v>0</v>
      </c>
    </row>
    <row r="47" spans="1:16">
      <c r="A47" s="90">
        <v>41870.614583333336</v>
      </c>
      <c r="E47" s="86"/>
      <c r="F47" s="86"/>
      <c r="G47" s="97">
        <v>2210</v>
      </c>
      <c r="H47" s="88">
        <v>238</v>
      </c>
      <c r="I47" s="88"/>
      <c r="J47" s="88"/>
      <c r="K47" s="88"/>
      <c r="M47" s="80">
        <f t="shared" si="0"/>
        <v>95.000000000058208</v>
      </c>
      <c r="N47" s="80">
        <f t="shared" si="3"/>
        <v>0</v>
      </c>
      <c r="O47" s="82">
        <f t="shared" si="1"/>
        <v>0</v>
      </c>
      <c r="P47" s="83">
        <f t="shared" si="2"/>
        <v>0</v>
      </c>
    </row>
    <row r="48" spans="1:16">
      <c r="A48" s="90">
        <v>41871.65625</v>
      </c>
      <c r="B48" s="100"/>
      <c r="C48" s="84"/>
      <c r="D48" s="84"/>
      <c r="E48" s="86"/>
      <c r="F48" s="86"/>
      <c r="G48" s="97">
        <v>2240</v>
      </c>
      <c r="H48" s="88">
        <v>241</v>
      </c>
      <c r="I48" s="88"/>
      <c r="J48" s="88"/>
      <c r="K48" s="88"/>
      <c r="M48" s="80">
        <f t="shared" si="0"/>
        <v>24.999999999941792</v>
      </c>
      <c r="N48" s="80">
        <f t="shared" si="3"/>
        <v>0</v>
      </c>
      <c r="O48" s="82">
        <f t="shared" si="1"/>
        <v>0</v>
      </c>
      <c r="P48" s="83">
        <f t="shared" si="2"/>
        <v>0</v>
      </c>
    </row>
    <row r="49" spans="1:16">
      <c r="A49" s="91">
        <v>41872</v>
      </c>
      <c r="E49" s="86"/>
      <c r="F49" s="86"/>
      <c r="G49" s="97"/>
      <c r="H49" s="88"/>
      <c r="I49" s="88"/>
      <c r="J49" s="88"/>
      <c r="K49" s="88"/>
      <c r="M49" s="80">
        <f t="shared" si="0"/>
        <v>8.25</v>
      </c>
      <c r="N49" s="80">
        <f t="shared" si="3"/>
        <v>0</v>
      </c>
      <c r="O49" s="82">
        <f t="shared" si="1"/>
        <v>0</v>
      </c>
      <c r="P49" s="83">
        <f t="shared" si="2"/>
        <v>0</v>
      </c>
    </row>
    <row r="50" spans="1:16">
      <c r="A50" s="90">
        <v>41873.442361111112</v>
      </c>
      <c r="E50" s="86"/>
      <c r="F50" s="86"/>
      <c r="G50" s="97">
        <v>2310</v>
      </c>
      <c r="H50" s="88">
        <v>246</v>
      </c>
      <c r="I50" s="88"/>
      <c r="J50" s="88"/>
      <c r="K50" s="88"/>
      <c r="M50" s="80">
        <f t="shared" si="0"/>
        <v>34.616666666697711</v>
      </c>
      <c r="N50" s="80">
        <f t="shared" si="3"/>
        <v>0</v>
      </c>
      <c r="O50" s="82">
        <f t="shared" si="1"/>
        <v>0</v>
      </c>
      <c r="P50" s="83">
        <f t="shared" si="2"/>
        <v>0</v>
      </c>
    </row>
    <row r="51" spans="1:16">
      <c r="A51" s="91">
        <v>41876.291666666664</v>
      </c>
      <c r="B51" s="100"/>
      <c r="C51" s="84"/>
      <c r="D51" s="84"/>
      <c r="E51" s="92"/>
      <c r="F51" s="92"/>
      <c r="G51" s="97">
        <v>2440</v>
      </c>
      <c r="H51" s="88">
        <v>256</v>
      </c>
      <c r="I51" s="88"/>
      <c r="J51" s="88"/>
      <c r="K51" s="88"/>
      <c r="M51" s="80">
        <f t="shared" si="0"/>
        <v>68.383333333244082</v>
      </c>
      <c r="N51" s="80">
        <f t="shared" si="3"/>
        <v>0</v>
      </c>
      <c r="O51" s="82">
        <f t="shared" si="1"/>
        <v>0</v>
      </c>
      <c r="P51" s="83">
        <f t="shared" si="2"/>
        <v>0</v>
      </c>
    </row>
    <row r="52" spans="1:16">
      <c r="A52" s="91">
        <v>41877.333333333336</v>
      </c>
      <c r="E52" s="92"/>
      <c r="F52" s="92"/>
      <c r="G52" s="97">
        <v>2470</v>
      </c>
      <c r="H52" s="88">
        <v>260</v>
      </c>
      <c r="I52" s="88"/>
      <c r="J52" s="88"/>
      <c r="K52" s="88"/>
      <c r="M52" s="80">
        <f t="shared" si="0"/>
        <v>25.000000000116415</v>
      </c>
      <c r="N52" s="80">
        <f t="shared" si="3"/>
        <v>0</v>
      </c>
      <c r="O52" s="82">
        <f t="shared" si="1"/>
        <v>0</v>
      </c>
      <c r="P52" s="83">
        <f t="shared" si="2"/>
        <v>0</v>
      </c>
    </row>
    <row r="53" spans="1:16">
      <c r="A53" s="91">
        <v>41878.354166666664</v>
      </c>
      <c r="B53" s="100"/>
      <c r="C53" s="84"/>
      <c r="D53" s="84"/>
      <c r="E53" s="92"/>
      <c r="F53" s="92"/>
      <c r="G53" s="97">
        <v>2510</v>
      </c>
      <c r="H53" s="88">
        <v>264</v>
      </c>
      <c r="I53" s="88"/>
      <c r="J53" s="88"/>
      <c r="K53" s="88"/>
      <c r="M53" s="80">
        <f t="shared" si="0"/>
        <v>24.499999999883585</v>
      </c>
      <c r="N53" s="80">
        <f t="shared" si="3"/>
        <v>0</v>
      </c>
      <c r="O53" s="82">
        <f t="shared" si="1"/>
        <v>0</v>
      </c>
      <c r="P53" s="83">
        <f t="shared" si="2"/>
        <v>0</v>
      </c>
    </row>
    <row r="54" spans="1:16">
      <c r="A54" s="91">
        <v>41879.3125</v>
      </c>
      <c r="E54" s="92"/>
      <c r="F54" s="92"/>
      <c r="G54" s="97">
        <v>2540</v>
      </c>
      <c r="H54" s="88">
        <v>266</v>
      </c>
      <c r="I54" s="88"/>
      <c r="J54" s="88"/>
      <c r="K54" s="88"/>
      <c r="M54" s="80">
        <f t="shared" si="0"/>
        <v>23.000000000058208</v>
      </c>
      <c r="N54" s="80">
        <f t="shared" si="3"/>
        <v>0</v>
      </c>
      <c r="O54" s="82">
        <f t="shared" si="1"/>
        <v>0</v>
      </c>
      <c r="P54" s="83">
        <f t="shared" si="2"/>
        <v>0</v>
      </c>
    </row>
    <row r="55" spans="1:16">
      <c r="A55" s="91">
        <v>41880.3125</v>
      </c>
      <c r="B55" s="100"/>
      <c r="C55" s="84"/>
      <c r="D55" s="84"/>
      <c r="E55" s="86"/>
      <c r="F55" s="86"/>
      <c r="G55" s="97">
        <v>2590</v>
      </c>
      <c r="H55" s="88">
        <v>272</v>
      </c>
      <c r="I55" s="88"/>
      <c r="J55" s="88"/>
      <c r="K55" s="88"/>
      <c r="M55" s="80">
        <f t="shared" si="0"/>
        <v>24</v>
      </c>
      <c r="N55" s="80">
        <f t="shared" si="3"/>
        <v>0</v>
      </c>
      <c r="O55" s="82">
        <f t="shared" si="1"/>
        <v>0</v>
      </c>
      <c r="P55" s="83">
        <f t="shared" si="2"/>
        <v>0</v>
      </c>
    </row>
    <row r="56" spans="1:16">
      <c r="A56" s="91">
        <v>41884</v>
      </c>
      <c r="E56" s="86"/>
      <c r="F56" s="86"/>
      <c r="G56" s="97"/>
      <c r="H56" s="88"/>
      <c r="I56" s="88"/>
      <c r="J56" s="88"/>
      <c r="K56" s="88"/>
      <c r="M56" s="80">
        <f t="shared" si="0"/>
        <v>88.5</v>
      </c>
      <c r="N56" s="80">
        <f t="shared" si="3"/>
        <v>0</v>
      </c>
      <c r="O56" s="82">
        <f t="shared" si="1"/>
        <v>0</v>
      </c>
      <c r="P56" s="83">
        <f t="shared" si="2"/>
        <v>0</v>
      </c>
    </row>
    <row r="57" spans="1:16">
      <c r="A57" s="91">
        <v>41885</v>
      </c>
      <c r="E57" s="86"/>
      <c r="F57" s="86"/>
      <c r="G57" s="97"/>
      <c r="H57" s="88"/>
      <c r="I57" s="88"/>
      <c r="J57" s="88"/>
      <c r="K57" s="88"/>
      <c r="M57" s="80">
        <f t="shared" si="0"/>
        <v>24</v>
      </c>
      <c r="N57" s="80">
        <f t="shared" si="3"/>
        <v>0</v>
      </c>
      <c r="O57" s="82">
        <f t="shared" si="1"/>
        <v>0</v>
      </c>
      <c r="P57" s="83">
        <f t="shared" si="2"/>
        <v>0</v>
      </c>
    </row>
    <row r="58" spans="1:16">
      <c r="A58" s="91">
        <v>41886.4375</v>
      </c>
      <c r="E58" s="86">
        <v>1</v>
      </c>
      <c r="F58" s="86"/>
      <c r="G58" s="97">
        <v>2930</v>
      </c>
      <c r="H58" s="88">
        <v>306</v>
      </c>
      <c r="I58" s="88"/>
      <c r="J58" s="88"/>
      <c r="K58" s="88"/>
      <c r="M58" s="80">
        <f t="shared" si="0"/>
        <v>34.5</v>
      </c>
      <c r="N58" s="80">
        <f t="shared" si="3"/>
        <v>0</v>
      </c>
      <c r="O58" s="82">
        <f t="shared" si="1"/>
        <v>0</v>
      </c>
      <c r="P58" s="83">
        <f t="shared" si="2"/>
        <v>0</v>
      </c>
    </row>
    <row r="59" spans="1:16">
      <c r="A59" s="91">
        <v>41887.354166666664</v>
      </c>
      <c r="E59" s="86">
        <v>1</v>
      </c>
      <c r="F59" s="86"/>
      <c r="G59" s="97">
        <v>2960</v>
      </c>
      <c r="H59" s="88">
        <v>309</v>
      </c>
      <c r="I59" s="88"/>
      <c r="J59" s="88"/>
      <c r="K59" s="88"/>
      <c r="M59" s="80">
        <f t="shared" si="0"/>
        <v>21.999999999941792</v>
      </c>
      <c r="N59" s="80">
        <f t="shared" si="3"/>
        <v>0</v>
      </c>
      <c r="O59" s="82">
        <f t="shared" si="1"/>
        <v>0</v>
      </c>
      <c r="P59" s="83">
        <f t="shared" si="2"/>
        <v>0</v>
      </c>
    </row>
    <row r="60" spans="1:16">
      <c r="A60" s="91">
        <v>41890.3125</v>
      </c>
      <c r="E60" s="86">
        <v>14</v>
      </c>
      <c r="F60" s="86"/>
      <c r="G60" s="97">
        <v>3160</v>
      </c>
      <c r="H60" s="88">
        <v>323</v>
      </c>
      <c r="I60" s="88"/>
      <c r="J60" s="88"/>
      <c r="K60" s="88"/>
      <c r="M60" s="80">
        <f t="shared" si="0"/>
        <v>71.000000000058208</v>
      </c>
      <c r="N60" s="80">
        <f t="shared" si="3"/>
        <v>0</v>
      </c>
      <c r="O60" s="82">
        <f t="shared" si="1"/>
        <v>0</v>
      </c>
      <c r="P60" s="83">
        <f t="shared" si="2"/>
        <v>0</v>
      </c>
    </row>
    <row r="61" spans="1:16">
      <c r="A61" s="91">
        <v>41891.4375</v>
      </c>
      <c r="E61" s="86">
        <v>6</v>
      </c>
      <c r="F61" s="86"/>
      <c r="G61" s="97">
        <v>3250</v>
      </c>
      <c r="H61" s="88">
        <v>323</v>
      </c>
      <c r="I61" s="88"/>
      <c r="J61" s="88"/>
      <c r="K61" s="88"/>
      <c r="M61" s="80">
        <f t="shared" si="0"/>
        <v>27</v>
      </c>
      <c r="N61" s="80">
        <f t="shared" si="3"/>
        <v>0</v>
      </c>
      <c r="O61" s="82">
        <f t="shared" si="1"/>
        <v>0</v>
      </c>
      <c r="P61" s="83">
        <f t="shared" si="2"/>
        <v>0</v>
      </c>
    </row>
    <row r="62" spans="1:16">
      <c r="A62" s="91">
        <v>41892.291666666664</v>
      </c>
      <c r="E62" s="86">
        <v>4</v>
      </c>
      <c r="F62" s="86"/>
      <c r="G62" s="97">
        <v>3310</v>
      </c>
      <c r="H62" s="88">
        <v>333</v>
      </c>
      <c r="I62" s="88"/>
      <c r="J62" s="88"/>
      <c r="K62" s="88"/>
      <c r="M62" s="80">
        <f t="shared" si="0"/>
        <v>20.499999999941792</v>
      </c>
      <c r="N62" s="80">
        <f t="shared" si="3"/>
        <v>0</v>
      </c>
      <c r="O62" s="82">
        <f t="shared" si="1"/>
        <v>0</v>
      </c>
      <c r="P62" s="83">
        <f t="shared" si="2"/>
        <v>0</v>
      </c>
    </row>
    <row r="63" spans="1:16">
      <c r="A63" s="91">
        <v>41893.291666666664</v>
      </c>
      <c r="E63" s="86">
        <v>5</v>
      </c>
      <c r="F63" s="86"/>
      <c r="G63" s="97">
        <v>3390</v>
      </c>
      <c r="H63" s="88">
        <v>337</v>
      </c>
      <c r="I63" s="88"/>
      <c r="J63" s="88"/>
      <c r="K63" s="88"/>
      <c r="M63" s="80">
        <f t="shared" si="0"/>
        <v>24</v>
      </c>
      <c r="N63" s="80">
        <f t="shared" si="3"/>
        <v>0</v>
      </c>
      <c r="O63" s="82">
        <f t="shared" si="1"/>
        <v>0</v>
      </c>
      <c r="P63" s="83">
        <f t="shared" si="2"/>
        <v>0</v>
      </c>
    </row>
    <row r="64" spans="1:16">
      <c r="A64" s="91">
        <v>41894.291666666664</v>
      </c>
      <c r="E64" s="86">
        <v>5</v>
      </c>
      <c r="F64" s="86"/>
      <c r="G64" s="97">
        <v>3460</v>
      </c>
      <c r="H64" s="88">
        <v>342</v>
      </c>
      <c r="I64" s="88"/>
      <c r="J64" s="88"/>
      <c r="K64" s="88"/>
      <c r="M64" s="80">
        <f t="shared" si="0"/>
        <v>24</v>
      </c>
      <c r="N64" s="80">
        <f t="shared" si="3"/>
        <v>0</v>
      </c>
      <c r="O64" s="82">
        <f t="shared" si="1"/>
        <v>0</v>
      </c>
      <c r="P64" s="83">
        <f t="shared" si="2"/>
        <v>0</v>
      </c>
    </row>
    <row r="65" spans="1:16">
      <c r="A65" s="91">
        <v>41897.375</v>
      </c>
      <c r="E65" s="86">
        <v>13</v>
      </c>
      <c r="F65" s="86"/>
      <c r="G65" s="97">
        <v>3650</v>
      </c>
      <c r="H65" s="88">
        <v>353</v>
      </c>
      <c r="I65" s="88"/>
      <c r="J65" s="88"/>
      <c r="K65" s="88"/>
      <c r="M65" s="80">
        <f t="shared" si="0"/>
        <v>74.000000000058208</v>
      </c>
      <c r="N65" s="80">
        <f t="shared" si="3"/>
        <v>0</v>
      </c>
      <c r="O65" s="82">
        <f t="shared" si="1"/>
        <v>0</v>
      </c>
      <c r="P65" s="83">
        <f t="shared" si="2"/>
        <v>0</v>
      </c>
    </row>
    <row r="66" spans="1:16">
      <c r="A66" s="91">
        <v>41898.375</v>
      </c>
      <c r="E66" s="86">
        <v>3</v>
      </c>
      <c r="F66" s="86"/>
      <c r="G66" s="97">
        <v>3690</v>
      </c>
      <c r="H66" s="88">
        <v>356</v>
      </c>
      <c r="I66" s="88"/>
      <c r="J66" s="88"/>
      <c r="K66" s="88"/>
      <c r="M66" s="80">
        <f t="shared" si="0"/>
        <v>24</v>
      </c>
      <c r="N66" s="80">
        <f t="shared" si="3"/>
        <v>0</v>
      </c>
      <c r="O66" s="82">
        <f t="shared" si="1"/>
        <v>0</v>
      </c>
      <c r="P66" s="83">
        <f t="shared" si="2"/>
        <v>0</v>
      </c>
    </row>
    <row r="67" spans="1:16">
      <c r="A67" s="91">
        <v>41899.375</v>
      </c>
      <c r="E67" s="86">
        <v>4</v>
      </c>
      <c r="F67" s="86"/>
      <c r="G67" s="97">
        <v>3750</v>
      </c>
      <c r="H67" s="88">
        <v>360</v>
      </c>
      <c r="I67" s="88"/>
      <c r="J67" s="88"/>
      <c r="K67" s="88"/>
      <c r="M67" s="80">
        <f t="shared" ref="M67:M130" si="4">(A67-A66)*24</f>
        <v>24</v>
      </c>
      <c r="N67" s="80">
        <f t="shared" si="3"/>
        <v>0</v>
      </c>
      <c r="O67" s="82">
        <f t="shared" ref="O67:O130" si="5">(C67/M67)*24</f>
        <v>0</v>
      </c>
      <c r="P67" s="83">
        <f t="shared" ref="P67:P130" si="6">(D67/M67)*24</f>
        <v>0</v>
      </c>
    </row>
    <row r="68" spans="1:16">
      <c r="A68" s="91">
        <v>41900.375</v>
      </c>
      <c r="E68" s="86">
        <v>4</v>
      </c>
      <c r="F68" s="86"/>
      <c r="G68" s="97">
        <v>3810</v>
      </c>
      <c r="H68" s="88">
        <v>364</v>
      </c>
      <c r="I68" s="88"/>
      <c r="J68" s="88"/>
      <c r="K68" s="88"/>
      <c r="M68" s="80">
        <f t="shared" si="4"/>
        <v>24</v>
      </c>
      <c r="N68" s="80">
        <f t="shared" ref="N68:N131" si="7">(B68/M68)*24</f>
        <v>0</v>
      </c>
      <c r="O68" s="82">
        <f t="shared" si="5"/>
        <v>0</v>
      </c>
      <c r="P68" s="83">
        <f t="shared" si="6"/>
        <v>0</v>
      </c>
    </row>
    <row r="69" spans="1:16">
      <c r="A69" s="91">
        <v>41901.541666666664</v>
      </c>
      <c r="E69" s="86">
        <v>4</v>
      </c>
      <c r="F69" s="86"/>
      <c r="G69" s="97">
        <v>3870</v>
      </c>
      <c r="H69" s="88">
        <v>367</v>
      </c>
      <c r="I69" s="88"/>
      <c r="J69" s="88"/>
      <c r="K69" s="88"/>
      <c r="M69" s="80">
        <f t="shared" si="4"/>
        <v>27.999999999941792</v>
      </c>
      <c r="N69" s="80">
        <f t="shared" si="7"/>
        <v>0</v>
      </c>
      <c r="O69" s="82">
        <f t="shared" si="5"/>
        <v>0</v>
      </c>
      <c r="P69" s="83">
        <f t="shared" si="6"/>
        <v>0</v>
      </c>
    </row>
    <row r="70" spans="1:16">
      <c r="A70" s="91">
        <v>41904.3125</v>
      </c>
      <c r="E70" s="86">
        <v>10</v>
      </c>
      <c r="F70" s="86"/>
      <c r="G70" s="97">
        <v>4010</v>
      </c>
      <c r="H70" s="88">
        <v>376</v>
      </c>
      <c r="I70" s="88"/>
      <c r="J70" s="88"/>
      <c r="K70" s="88"/>
      <c r="M70" s="80">
        <f t="shared" si="4"/>
        <v>66.500000000058208</v>
      </c>
      <c r="N70" s="80">
        <f t="shared" si="7"/>
        <v>0</v>
      </c>
      <c r="O70" s="82">
        <f t="shared" si="5"/>
        <v>0</v>
      </c>
      <c r="P70" s="83">
        <f t="shared" si="6"/>
        <v>0</v>
      </c>
    </row>
    <row r="71" spans="1:16">
      <c r="A71" s="91">
        <v>41905.416666666664</v>
      </c>
      <c r="E71" s="86">
        <v>4</v>
      </c>
      <c r="F71" s="86"/>
      <c r="G71" s="97">
        <v>4070</v>
      </c>
      <c r="H71" s="88">
        <v>380</v>
      </c>
      <c r="I71" s="88"/>
      <c r="J71" s="88"/>
      <c r="K71" s="88"/>
      <c r="M71" s="80">
        <f t="shared" si="4"/>
        <v>26.499999999941792</v>
      </c>
      <c r="N71" s="80">
        <f t="shared" si="7"/>
        <v>0</v>
      </c>
      <c r="O71" s="82">
        <f t="shared" si="5"/>
        <v>0</v>
      </c>
      <c r="P71" s="83">
        <f t="shared" si="6"/>
        <v>0</v>
      </c>
    </row>
    <row r="72" spans="1:16">
      <c r="A72" s="91">
        <v>41906.375</v>
      </c>
      <c r="E72" s="86">
        <v>4</v>
      </c>
      <c r="F72" s="86"/>
      <c r="G72" s="97">
        <v>4130</v>
      </c>
      <c r="H72" s="88">
        <v>384</v>
      </c>
      <c r="I72" s="88"/>
      <c r="J72" s="88"/>
      <c r="K72" s="88"/>
      <c r="M72" s="80">
        <f t="shared" si="4"/>
        <v>23.000000000058208</v>
      </c>
      <c r="N72" s="80">
        <f t="shared" si="7"/>
        <v>0</v>
      </c>
      <c r="O72" s="82">
        <f t="shared" si="5"/>
        <v>0</v>
      </c>
      <c r="P72" s="83">
        <f t="shared" si="6"/>
        <v>0</v>
      </c>
    </row>
    <row r="73" spans="1:16">
      <c r="A73" s="77">
        <v>41907.625</v>
      </c>
      <c r="B73" s="83">
        <v>491</v>
      </c>
      <c r="C73" s="78">
        <v>404</v>
      </c>
      <c r="D73" s="78">
        <v>1052</v>
      </c>
      <c r="E73" s="78">
        <v>6</v>
      </c>
      <c r="F73" s="78">
        <v>0</v>
      </c>
      <c r="L73" s="80"/>
      <c r="M73" s="80">
        <f t="shared" si="4"/>
        <v>30</v>
      </c>
      <c r="N73" s="80">
        <f t="shared" si="7"/>
        <v>392.8</v>
      </c>
      <c r="O73" s="82">
        <f t="shared" si="5"/>
        <v>323.2</v>
      </c>
      <c r="P73" s="83">
        <f t="shared" si="6"/>
        <v>841.60000000000014</v>
      </c>
    </row>
    <row r="74" spans="1:16">
      <c r="A74" s="77">
        <v>41908.479166666664</v>
      </c>
      <c r="B74" s="83">
        <v>635</v>
      </c>
      <c r="C74" s="78">
        <v>770</v>
      </c>
      <c r="D74" s="78">
        <v>1363</v>
      </c>
      <c r="E74" s="78">
        <v>4</v>
      </c>
      <c r="F74" s="78">
        <v>0</v>
      </c>
      <c r="L74" s="80"/>
      <c r="M74" s="80">
        <f t="shared" si="4"/>
        <v>20.499999999941792</v>
      </c>
      <c r="N74" s="80">
        <f t="shared" si="7"/>
        <v>743.41463414845225</v>
      </c>
      <c r="O74" s="82">
        <f t="shared" si="5"/>
        <v>901.46341463670603</v>
      </c>
      <c r="P74" s="83">
        <f t="shared" si="6"/>
        <v>1595.7073170777016</v>
      </c>
    </row>
    <row r="75" spans="1:16">
      <c r="A75" s="77">
        <v>41909.708333333336</v>
      </c>
      <c r="B75" s="83">
        <v>1123</v>
      </c>
      <c r="C75" s="78">
        <v>674</v>
      </c>
      <c r="D75" s="78">
        <v>2337</v>
      </c>
      <c r="E75" s="78">
        <v>7</v>
      </c>
      <c r="F75" s="78">
        <v>0</v>
      </c>
      <c r="L75" s="80"/>
      <c r="M75" s="80">
        <f t="shared" si="4"/>
        <v>29.500000000116415</v>
      </c>
      <c r="N75" s="80">
        <f t="shared" si="7"/>
        <v>913.62711864046241</v>
      </c>
      <c r="O75" s="82">
        <f t="shared" si="5"/>
        <v>548.33898304868353</v>
      </c>
      <c r="P75" s="83">
        <f t="shared" si="6"/>
        <v>1901.2881355857176</v>
      </c>
    </row>
    <row r="76" spans="1:16">
      <c r="A76" s="77">
        <v>41910.4375</v>
      </c>
      <c r="B76" s="83">
        <v>692</v>
      </c>
      <c r="C76" s="78">
        <v>352</v>
      </c>
      <c r="D76" s="78">
        <v>1395</v>
      </c>
      <c r="E76" s="78">
        <v>5</v>
      </c>
      <c r="F76" s="78">
        <v>0</v>
      </c>
      <c r="G76" s="83">
        <v>4460</v>
      </c>
      <c r="L76" s="80"/>
      <c r="M76" s="80">
        <f t="shared" si="4"/>
        <v>17.499999999941792</v>
      </c>
      <c r="N76" s="80">
        <f t="shared" si="7"/>
        <v>949.02857143172798</v>
      </c>
      <c r="O76" s="82">
        <f t="shared" si="5"/>
        <v>482.74285714446285</v>
      </c>
      <c r="P76" s="83">
        <f t="shared" si="6"/>
        <v>1913.1428571492206</v>
      </c>
    </row>
    <row r="77" spans="1:16">
      <c r="A77" s="77">
        <v>41911.354166666664</v>
      </c>
      <c r="B77" s="83">
        <v>109</v>
      </c>
      <c r="C77" s="78">
        <v>475</v>
      </c>
      <c r="D77" s="78">
        <v>229</v>
      </c>
      <c r="E77" s="78">
        <v>1</v>
      </c>
      <c r="F77" s="78">
        <v>16</v>
      </c>
      <c r="G77" s="83">
        <v>4470</v>
      </c>
      <c r="H77" s="78">
        <v>404</v>
      </c>
      <c r="L77" s="80"/>
      <c r="M77" s="80">
        <f t="shared" si="4"/>
        <v>21.999999999941792</v>
      </c>
      <c r="N77" s="80">
        <f t="shared" si="7"/>
        <v>118.90909090940553</v>
      </c>
      <c r="O77" s="82">
        <f t="shared" si="5"/>
        <v>518.18181818318919</v>
      </c>
      <c r="P77" s="83">
        <f t="shared" si="6"/>
        <v>249.81818181884279</v>
      </c>
    </row>
    <row r="78" spans="1:16">
      <c r="A78" s="77">
        <v>41912.3125</v>
      </c>
      <c r="B78" s="83">
        <v>0</v>
      </c>
      <c r="C78" s="78">
        <v>538</v>
      </c>
      <c r="D78" s="78">
        <v>0</v>
      </c>
      <c r="E78" s="78">
        <v>0</v>
      </c>
      <c r="F78" s="78">
        <v>11</v>
      </c>
      <c r="G78" s="83">
        <v>4470</v>
      </c>
      <c r="H78" s="78">
        <v>404</v>
      </c>
      <c r="L78" s="80"/>
      <c r="M78" s="80">
        <f t="shared" si="4"/>
        <v>23.000000000058208</v>
      </c>
      <c r="N78" s="80">
        <f t="shared" si="7"/>
        <v>0</v>
      </c>
      <c r="O78" s="82">
        <f t="shared" si="5"/>
        <v>561.39130434640538</v>
      </c>
      <c r="P78" s="83">
        <f t="shared" si="6"/>
        <v>0</v>
      </c>
    </row>
    <row r="79" spans="1:16">
      <c r="A79" s="77">
        <v>41913.333333333336</v>
      </c>
      <c r="B79" s="83">
        <v>0</v>
      </c>
      <c r="C79" s="78">
        <v>500</v>
      </c>
      <c r="D79" s="78">
        <v>0</v>
      </c>
      <c r="E79" s="78">
        <v>0</v>
      </c>
      <c r="F79" s="78">
        <v>155</v>
      </c>
      <c r="G79" s="83">
        <v>4470</v>
      </c>
      <c r="H79" s="78">
        <v>404</v>
      </c>
      <c r="L79" s="80"/>
      <c r="M79" s="80">
        <f t="shared" si="4"/>
        <v>24.500000000058208</v>
      </c>
      <c r="N79" s="80">
        <f t="shared" si="7"/>
        <v>0</v>
      </c>
      <c r="O79" s="82">
        <f t="shared" si="5"/>
        <v>489.79591836618323</v>
      </c>
      <c r="P79" s="83">
        <f t="shared" si="6"/>
        <v>0</v>
      </c>
    </row>
    <row r="80" spans="1:16">
      <c r="A80" s="77">
        <v>41914.375</v>
      </c>
      <c r="B80" s="83">
        <v>0</v>
      </c>
      <c r="C80" s="78">
        <v>645</v>
      </c>
      <c r="D80" s="78">
        <v>0</v>
      </c>
      <c r="E80" s="78">
        <v>0</v>
      </c>
      <c r="F80" s="78">
        <v>13</v>
      </c>
      <c r="G80" s="83">
        <v>4470</v>
      </c>
      <c r="H80" s="78">
        <v>404</v>
      </c>
      <c r="L80" s="80"/>
      <c r="M80" s="80">
        <f t="shared" si="4"/>
        <v>24.999999999941792</v>
      </c>
      <c r="N80" s="80">
        <f t="shared" si="7"/>
        <v>0</v>
      </c>
      <c r="O80" s="82">
        <f t="shared" si="5"/>
        <v>619.20000000144171</v>
      </c>
      <c r="P80" s="83">
        <f t="shared" si="6"/>
        <v>0</v>
      </c>
    </row>
    <row r="81" spans="1:16">
      <c r="A81" s="77">
        <v>41915.375</v>
      </c>
      <c r="B81" s="83">
        <v>0</v>
      </c>
      <c r="C81" s="78">
        <v>630</v>
      </c>
      <c r="D81" s="78">
        <v>0</v>
      </c>
      <c r="E81" s="78">
        <v>0</v>
      </c>
      <c r="F81" s="78">
        <v>14</v>
      </c>
      <c r="L81" s="80"/>
      <c r="M81" s="80">
        <f t="shared" si="4"/>
        <v>24</v>
      </c>
      <c r="N81" s="80">
        <f t="shared" si="7"/>
        <v>0</v>
      </c>
      <c r="O81" s="82">
        <f t="shared" si="5"/>
        <v>630</v>
      </c>
      <c r="P81" s="83">
        <f t="shared" si="6"/>
        <v>0</v>
      </c>
    </row>
    <row r="82" spans="1:16">
      <c r="A82" s="77">
        <v>41917.775694444441</v>
      </c>
      <c r="B82" s="83">
        <v>0</v>
      </c>
      <c r="D82" s="78">
        <v>0</v>
      </c>
      <c r="E82" s="78">
        <v>0</v>
      </c>
      <c r="F82" s="78">
        <v>53</v>
      </c>
      <c r="L82" s="80"/>
      <c r="M82" s="80">
        <f t="shared" si="4"/>
        <v>57.616666666581295</v>
      </c>
      <c r="N82" s="80">
        <f t="shared" si="7"/>
        <v>0</v>
      </c>
      <c r="O82" s="82">
        <f t="shared" si="5"/>
        <v>0</v>
      </c>
      <c r="P82" s="83">
        <f t="shared" si="6"/>
        <v>0</v>
      </c>
    </row>
    <row r="83" spans="1:16">
      <c r="A83" s="77">
        <v>41918</v>
      </c>
      <c r="B83" s="83">
        <v>0</v>
      </c>
      <c r="D83" s="78">
        <v>0</v>
      </c>
      <c r="E83" s="78">
        <v>0</v>
      </c>
      <c r="F83" s="78">
        <v>78</v>
      </c>
      <c r="L83" s="80"/>
      <c r="M83" s="80">
        <f t="shared" si="4"/>
        <v>5.3833333334187046</v>
      </c>
      <c r="N83" s="80">
        <f t="shared" si="7"/>
        <v>0</v>
      </c>
      <c r="O83" s="82">
        <f t="shared" si="5"/>
        <v>0</v>
      </c>
      <c r="P83" s="83">
        <f t="shared" si="6"/>
        <v>0</v>
      </c>
    </row>
    <row r="84" spans="1:16">
      <c r="A84" s="77">
        <v>41919.416666666664</v>
      </c>
      <c r="B84" s="83">
        <v>0</v>
      </c>
      <c r="D84" s="78">
        <v>0</v>
      </c>
      <c r="E84" s="78">
        <v>0</v>
      </c>
      <c r="L84" s="80"/>
      <c r="M84" s="80">
        <f t="shared" si="4"/>
        <v>33.999999999941792</v>
      </c>
      <c r="N84" s="80">
        <f t="shared" si="7"/>
        <v>0</v>
      </c>
      <c r="O84" s="82">
        <f t="shared" si="5"/>
        <v>0</v>
      </c>
      <c r="P84" s="83">
        <f t="shared" si="6"/>
        <v>0</v>
      </c>
    </row>
    <row r="85" spans="1:16">
      <c r="A85" s="77">
        <v>41920.333333333336</v>
      </c>
      <c r="B85" s="83">
        <v>0</v>
      </c>
      <c r="D85" s="78">
        <v>0</v>
      </c>
      <c r="E85" s="78">
        <v>0</v>
      </c>
      <c r="L85" s="80"/>
      <c r="M85" s="80">
        <f t="shared" si="4"/>
        <v>22.000000000116415</v>
      </c>
      <c r="N85" s="80">
        <f t="shared" si="7"/>
        <v>0</v>
      </c>
      <c r="O85" s="82">
        <f t="shared" si="5"/>
        <v>0</v>
      </c>
      <c r="P85" s="83">
        <f t="shared" si="6"/>
        <v>0</v>
      </c>
    </row>
    <row r="86" spans="1:16">
      <c r="A86" s="77">
        <v>41921.395833333336</v>
      </c>
      <c r="B86" s="83">
        <v>0</v>
      </c>
      <c r="C86" s="78">
        <v>2848</v>
      </c>
      <c r="D86" s="78">
        <v>0</v>
      </c>
      <c r="E86" s="78">
        <v>0</v>
      </c>
      <c r="F86" s="78">
        <v>105</v>
      </c>
      <c r="G86" s="83">
        <v>4470</v>
      </c>
      <c r="H86" s="78">
        <v>404</v>
      </c>
      <c r="L86" s="80"/>
      <c r="M86" s="80">
        <f t="shared" si="4"/>
        <v>25.5</v>
      </c>
      <c r="N86" s="80">
        <f t="shared" si="7"/>
        <v>0</v>
      </c>
      <c r="O86" s="82">
        <f t="shared" si="5"/>
        <v>2680.4705882352941</v>
      </c>
      <c r="P86" s="83">
        <f t="shared" si="6"/>
        <v>0</v>
      </c>
    </row>
    <row r="87" spans="1:16">
      <c r="A87" s="77">
        <v>41922.416666666664</v>
      </c>
      <c r="L87" s="80"/>
      <c r="M87" s="80">
        <f t="shared" si="4"/>
        <v>24.499999999883585</v>
      </c>
      <c r="N87" s="80">
        <f t="shared" si="7"/>
        <v>0</v>
      </c>
      <c r="O87" s="82">
        <f t="shared" si="5"/>
        <v>0</v>
      </c>
      <c r="P87" s="83">
        <f t="shared" si="6"/>
        <v>0</v>
      </c>
    </row>
    <row r="88" spans="1:16">
      <c r="A88" s="77">
        <v>41923.666666666664</v>
      </c>
      <c r="B88" s="101">
        <v>435</v>
      </c>
      <c r="C88" s="78">
        <v>409</v>
      </c>
      <c r="D88" s="78">
        <v>1433</v>
      </c>
      <c r="E88" s="84">
        <v>5</v>
      </c>
      <c r="F88" s="84">
        <v>0</v>
      </c>
      <c r="L88" s="80"/>
      <c r="M88" s="80">
        <f t="shared" si="4"/>
        <v>30</v>
      </c>
      <c r="N88" s="80">
        <f t="shared" si="7"/>
        <v>348</v>
      </c>
      <c r="O88" s="82">
        <f t="shared" si="5"/>
        <v>327.2</v>
      </c>
      <c r="P88" s="83">
        <f t="shared" si="6"/>
        <v>1146.4000000000001</v>
      </c>
    </row>
    <row r="89" spans="1:16">
      <c r="A89" s="77">
        <v>41924.739583333336</v>
      </c>
      <c r="B89" s="101">
        <v>460</v>
      </c>
      <c r="C89" s="78">
        <v>415</v>
      </c>
      <c r="D89" s="78">
        <v>1559</v>
      </c>
      <c r="E89" s="84">
        <v>6</v>
      </c>
      <c r="F89" s="84">
        <v>0</v>
      </c>
      <c r="L89" s="80"/>
      <c r="M89" s="80">
        <f t="shared" si="4"/>
        <v>25.750000000116415</v>
      </c>
      <c r="N89" s="80">
        <f t="shared" si="7"/>
        <v>428.73786407573152</v>
      </c>
      <c r="O89" s="82">
        <f t="shared" si="5"/>
        <v>386.79611650310574</v>
      </c>
      <c r="P89" s="83">
        <f t="shared" si="6"/>
        <v>1453.0485436827512</v>
      </c>
    </row>
    <row r="90" spans="1:16">
      <c r="A90" s="77">
        <v>41925.395833333336</v>
      </c>
      <c r="B90" s="83">
        <v>231</v>
      </c>
      <c r="C90" s="78">
        <v>229</v>
      </c>
      <c r="D90" s="78">
        <v>823</v>
      </c>
      <c r="E90" s="78">
        <v>3</v>
      </c>
      <c r="F90" s="78">
        <v>3</v>
      </c>
      <c r="G90" s="83">
        <v>4482</v>
      </c>
      <c r="H90" s="78">
        <v>416</v>
      </c>
      <c r="L90" s="80"/>
      <c r="M90" s="80">
        <f t="shared" si="4"/>
        <v>15.75</v>
      </c>
      <c r="N90" s="80">
        <f t="shared" si="7"/>
        <v>352</v>
      </c>
      <c r="O90" s="82">
        <f t="shared" si="5"/>
        <v>348.95238095238096</v>
      </c>
      <c r="P90" s="83">
        <f t="shared" si="6"/>
        <v>1254.0952380952381</v>
      </c>
    </row>
    <row r="91" spans="1:16">
      <c r="A91" s="77">
        <v>41926.375</v>
      </c>
      <c r="B91" s="83">
        <v>969</v>
      </c>
      <c r="C91" s="78">
        <v>501</v>
      </c>
      <c r="D91" s="78">
        <v>2330</v>
      </c>
      <c r="E91" s="78">
        <v>7</v>
      </c>
      <c r="F91" s="78">
        <v>2</v>
      </c>
      <c r="G91" s="83">
        <v>4492</v>
      </c>
      <c r="H91" s="78">
        <v>423</v>
      </c>
      <c r="L91" s="80"/>
      <c r="M91" s="80">
        <f t="shared" si="4"/>
        <v>23.499999999941792</v>
      </c>
      <c r="N91" s="80">
        <f t="shared" si="7"/>
        <v>989.61702127904687</v>
      </c>
      <c r="O91" s="82">
        <f t="shared" si="5"/>
        <v>511.65957446935249</v>
      </c>
      <c r="P91" s="83">
        <f t="shared" si="6"/>
        <v>2379.5744680910007</v>
      </c>
    </row>
    <row r="92" spans="1:16">
      <c r="A92" s="77">
        <v>41927.35</v>
      </c>
      <c r="L92" s="80"/>
      <c r="M92" s="80">
        <f t="shared" si="4"/>
        <v>23.399999999965075</v>
      </c>
      <c r="N92" s="80">
        <f t="shared" si="7"/>
        <v>0</v>
      </c>
      <c r="O92" s="82">
        <f t="shared" si="5"/>
        <v>0</v>
      </c>
      <c r="P92" s="83">
        <f t="shared" si="6"/>
        <v>0</v>
      </c>
    </row>
    <row r="93" spans="1:16">
      <c r="A93" s="77">
        <v>41928.354166666664</v>
      </c>
      <c r="B93" s="83">
        <v>0</v>
      </c>
      <c r="C93" s="78">
        <v>1086</v>
      </c>
      <c r="D93" s="78">
        <v>0</v>
      </c>
      <c r="E93" s="78">
        <v>0</v>
      </c>
      <c r="F93" s="78">
        <v>54</v>
      </c>
      <c r="G93" s="83">
        <v>4492</v>
      </c>
      <c r="H93" s="78">
        <v>423</v>
      </c>
      <c r="L93" s="80"/>
      <c r="M93" s="80">
        <f t="shared" si="4"/>
        <v>24.099999999976717</v>
      </c>
      <c r="N93" s="80">
        <f t="shared" si="7"/>
        <v>0</v>
      </c>
      <c r="O93" s="82">
        <f t="shared" si="5"/>
        <v>1081.4937759346549</v>
      </c>
      <c r="P93" s="83">
        <f t="shared" si="6"/>
        <v>0</v>
      </c>
    </row>
    <row r="94" spans="1:16">
      <c r="A94" s="77">
        <v>41929.340277777781</v>
      </c>
      <c r="B94" s="83">
        <v>0</v>
      </c>
      <c r="C94" s="78">
        <v>465</v>
      </c>
      <c r="D94" s="78">
        <v>0</v>
      </c>
      <c r="E94" s="78">
        <v>0</v>
      </c>
      <c r="F94" s="78">
        <v>81</v>
      </c>
      <c r="G94" s="83">
        <v>4492</v>
      </c>
      <c r="H94" s="78">
        <v>423</v>
      </c>
      <c r="L94" s="80"/>
      <c r="M94" s="80">
        <f t="shared" si="4"/>
        <v>23.666666666802485</v>
      </c>
      <c r="N94" s="80">
        <f t="shared" si="7"/>
        <v>0</v>
      </c>
      <c r="O94" s="82">
        <f t="shared" si="5"/>
        <v>471.54929577194179</v>
      </c>
      <c r="P94" s="83">
        <f t="shared" si="6"/>
        <v>0</v>
      </c>
    </row>
    <row r="95" spans="1:16">
      <c r="A95" s="77">
        <v>41930.552083333336</v>
      </c>
      <c r="L95" s="80"/>
      <c r="M95" s="80">
        <f t="shared" si="4"/>
        <v>29.083333333313931</v>
      </c>
      <c r="N95" s="80">
        <f t="shared" si="7"/>
        <v>0</v>
      </c>
      <c r="O95" s="82">
        <f t="shared" si="5"/>
        <v>0</v>
      </c>
      <c r="P95" s="83">
        <f t="shared" si="6"/>
        <v>0</v>
      </c>
    </row>
    <row r="96" spans="1:16">
      <c r="A96" s="77">
        <v>41931.779166666667</v>
      </c>
      <c r="L96" s="80"/>
      <c r="M96" s="80">
        <f t="shared" si="4"/>
        <v>29.449999999953434</v>
      </c>
      <c r="N96" s="80">
        <f t="shared" si="7"/>
        <v>0</v>
      </c>
      <c r="O96" s="82">
        <f t="shared" si="5"/>
        <v>0</v>
      </c>
      <c r="P96" s="83">
        <f t="shared" si="6"/>
        <v>0</v>
      </c>
    </row>
    <row r="97" spans="1:16">
      <c r="A97" s="77">
        <v>41932.354166666664</v>
      </c>
      <c r="B97" s="83">
        <v>0</v>
      </c>
      <c r="C97" s="78">
        <v>1380</v>
      </c>
      <c r="D97" s="78">
        <v>0</v>
      </c>
      <c r="E97" s="78">
        <v>0</v>
      </c>
      <c r="F97" s="78">
        <v>159</v>
      </c>
      <c r="G97" s="83">
        <v>4492</v>
      </c>
      <c r="H97" s="78">
        <v>423</v>
      </c>
      <c r="L97" s="80"/>
      <c r="M97" s="80">
        <f t="shared" si="4"/>
        <v>13.799999999930151</v>
      </c>
      <c r="N97" s="80">
        <f t="shared" si="7"/>
        <v>0</v>
      </c>
      <c r="O97" s="82">
        <f t="shared" si="5"/>
        <v>2400.0000000121477</v>
      </c>
      <c r="P97" s="83">
        <f t="shared" si="6"/>
        <v>0</v>
      </c>
    </row>
    <row r="98" spans="1:16">
      <c r="A98" s="77">
        <v>41933.354166666664</v>
      </c>
      <c r="B98" s="83">
        <v>0</v>
      </c>
      <c r="C98" s="78">
        <v>561</v>
      </c>
      <c r="D98" s="78">
        <v>0</v>
      </c>
      <c r="E98" s="78">
        <v>0</v>
      </c>
      <c r="F98" s="78">
        <v>67</v>
      </c>
      <c r="G98" s="83">
        <v>4492</v>
      </c>
      <c r="H98" s="78">
        <v>423</v>
      </c>
      <c r="L98" s="80"/>
      <c r="M98" s="80">
        <f t="shared" si="4"/>
        <v>24</v>
      </c>
      <c r="N98" s="80">
        <f t="shared" si="7"/>
        <v>0</v>
      </c>
      <c r="O98" s="82">
        <f t="shared" si="5"/>
        <v>561</v>
      </c>
      <c r="P98" s="83">
        <f t="shared" si="6"/>
        <v>0</v>
      </c>
    </row>
    <row r="99" spans="1:16">
      <c r="A99" s="77">
        <v>41934.333333333336</v>
      </c>
      <c r="B99" s="83">
        <v>0</v>
      </c>
      <c r="C99" s="78">
        <v>445</v>
      </c>
      <c r="D99" s="78">
        <v>0</v>
      </c>
      <c r="E99" s="78">
        <v>0</v>
      </c>
      <c r="F99" s="78">
        <v>120</v>
      </c>
      <c r="G99" s="83">
        <v>4492</v>
      </c>
      <c r="H99" s="78">
        <v>423</v>
      </c>
      <c r="L99" s="80"/>
      <c r="M99" s="80">
        <f t="shared" si="4"/>
        <v>23.500000000116415</v>
      </c>
      <c r="N99" s="80">
        <f t="shared" si="7"/>
        <v>0</v>
      </c>
      <c r="O99" s="82">
        <f t="shared" si="5"/>
        <v>454.46808510413155</v>
      </c>
      <c r="P99" s="83">
        <f t="shared" si="6"/>
        <v>0</v>
      </c>
    </row>
    <row r="100" spans="1:16">
      <c r="A100" s="77">
        <v>41935.333333333336</v>
      </c>
      <c r="B100" s="83">
        <v>0</v>
      </c>
      <c r="C100" s="78">
        <v>437</v>
      </c>
      <c r="D100" s="78">
        <v>0</v>
      </c>
      <c r="E100" s="78">
        <v>0</v>
      </c>
      <c r="F100" s="78">
        <v>66</v>
      </c>
      <c r="G100" s="83">
        <v>4492</v>
      </c>
      <c r="H100" s="78">
        <v>423</v>
      </c>
      <c r="L100" s="80"/>
      <c r="M100" s="80">
        <f t="shared" si="4"/>
        <v>24</v>
      </c>
      <c r="N100" s="80">
        <f t="shared" si="7"/>
        <v>0</v>
      </c>
      <c r="O100" s="82">
        <f t="shared" si="5"/>
        <v>437</v>
      </c>
      <c r="P100" s="83">
        <f t="shared" si="6"/>
        <v>0</v>
      </c>
    </row>
    <row r="101" spans="1:16">
      <c r="A101" s="77">
        <v>41935.701388888891</v>
      </c>
      <c r="L101" s="80"/>
      <c r="M101" s="80">
        <f t="shared" si="4"/>
        <v>8.8333333333139308</v>
      </c>
      <c r="N101" s="80">
        <f t="shared" si="7"/>
        <v>0</v>
      </c>
      <c r="O101" s="82">
        <f t="shared" si="5"/>
        <v>0</v>
      </c>
      <c r="P101" s="83">
        <f t="shared" si="6"/>
        <v>0</v>
      </c>
    </row>
    <row r="102" spans="1:16">
      <c r="A102" s="77">
        <v>41936.354166666664</v>
      </c>
      <c r="B102" s="83">
        <v>464</v>
      </c>
      <c r="C102" s="78">
        <v>743</v>
      </c>
      <c r="D102" s="78">
        <v>1541</v>
      </c>
      <c r="E102" s="78">
        <v>4</v>
      </c>
      <c r="F102" s="78">
        <v>50</v>
      </c>
      <c r="G102" s="83">
        <v>4497</v>
      </c>
      <c r="H102" s="78">
        <v>428</v>
      </c>
      <c r="L102" s="80"/>
      <c r="M102" s="80">
        <f t="shared" si="4"/>
        <v>15.666666666569654</v>
      </c>
      <c r="N102" s="80">
        <f t="shared" si="7"/>
        <v>710.80851064269939</v>
      </c>
      <c r="O102" s="82">
        <f t="shared" si="5"/>
        <v>1138.212765964495</v>
      </c>
      <c r="P102" s="83">
        <f t="shared" si="6"/>
        <v>2360.6808510784476</v>
      </c>
    </row>
    <row r="103" spans="1:16">
      <c r="A103" s="77">
        <v>41937.6875</v>
      </c>
      <c r="B103" s="83">
        <v>991</v>
      </c>
      <c r="C103" s="78">
        <v>727</v>
      </c>
      <c r="D103" s="78">
        <v>3044</v>
      </c>
      <c r="E103" s="78">
        <v>9</v>
      </c>
      <c r="F103" s="78">
        <v>1</v>
      </c>
      <c r="L103" s="80"/>
      <c r="M103" s="80">
        <f t="shared" si="4"/>
        <v>32.000000000058208</v>
      </c>
      <c r="N103" s="80">
        <f t="shared" si="7"/>
        <v>743.24999999864804</v>
      </c>
      <c r="O103" s="82">
        <f t="shared" si="5"/>
        <v>545.2499999990082</v>
      </c>
      <c r="P103" s="83">
        <f t="shared" si="6"/>
        <v>2282.9999999958472</v>
      </c>
    </row>
    <row r="104" spans="1:16">
      <c r="A104" s="77">
        <v>41938.729166666664</v>
      </c>
      <c r="L104" s="80"/>
      <c r="M104" s="80">
        <f t="shared" si="4"/>
        <v>24.999999999941792</v>
      </c>
      <c r="N104" s="80">
        <f t="shared" si="7"/>
        <v>0</v>
      </c>
      <c r="O104" s="82">
        <f t="shared" si="5"/>
        <v>0</v>
      </c>
      <c r="P104" s="83">
        <f t="shared" si="6"/>
        <v>0</v>
      </c>
    </row>
    <row r="105" spans="1:16">
      <c r="A105" s="77">
        <v>41939.291666666664</v>
      </c>
      <c r="B105" s="83">
        <v>1668</v>
      </c>
      <c r="C105" s="78">
        <v>1385</v>
      </c>
      <c r="D105" s="78">
        <v>4942</v>
      </c>
      <c r="E105" s="78">
        <v>14</v>
      </c>
      <c r="F105" s="78">
        <v>26</v>
      </c>
      <c r="G105" s="83">
        <v>4514</v>
      </c>
      <c r="H105" s="78">
        <v>442</v>
      </c>
      <c r="L105" s="80"/>
      <c r="M105" s="80">
        <f t="shared" si="4"/>
        <v>13.5</v>
      </c>
      <c r="N105" s="80">
        <f t="shared" si="7"/>
        <v>2965.3333333333335</v>
      </c>
      <c r="O105" s="82">
        <f t="shared" si="5"/>
        <v>2462.2222222222222</v>
      </c>
      <c r="P105" s="83">
        <f t="shared" si="6"/>
        <v>8785.7777777777774</v>
      </c>
    </row>
    <row r="106" spans="1:16">
      <c r="A106" s="77">
        <v>41940.333333333336</v>
      </c>
      <c r="B106" s="83">
        <v>418</v>
      </c>
      <c r="C106" s="78">
        <v>680</v>
      </c>
      <c r="D106" s="78">
        <v>1126</v>
      </c>
      <c r="E106" s="78">
        <v>3</v>
      </c>
      <c r="F106" s="78">
        <v>22</v>
      </c>
      <c r="G106" s="83">
        <v>4518</v>
      </c>
      <c r="H106" s="78">
        <v>446</v>
      </c>
      <c r="L106" s="80"/>
      <c r="M106" s="80">
        <f t="shared" si="4"/>
        <v>25.000000000116415</v>
      </c>
      <c r="N106" s="80">
        <f t="shared" si="7"/>
        <v>401.27999999813142</v>
      </c>
      <c r="O106" s="82">
        <f t="shared" si="5"/>
        <v>652.7999999969602</v>
      </c>
      <c r="P106" s="83">
        <f t="shared" si="6"/>
        <v>1080.9599999949664</v>
      </c>
    </row>
    <row r="107" spans="1:16">
      <c r="A107" s="77">
        <v>41941.479166666664</v>
      </c>
      <c r="B107" s="83">
        <v>647</v>
      </c>
      <c r="C107" s="78">
        <v>571</v>
      </c>
      <c r="D107" s="78">
        <v>2084</v>
      </c>
      <c r="E107" s="78">
        <v>7</v>
      </c>
      <c r="F107" s="78">
        <v>2</v>
      </c>
      <c r="G107" s="83">
        <v>4524</v>
      </c>
      <c r="H107" s="78">
        <v>452</v>
      </c>
      <c r="L107" s="80"/>
      <c r="M107" s="80">
        <f t="shared" si="4"/>
        <v>27.499999999883585</v>
      </c>
      <c r="N107" s="80">
        <f t="shared" si="7"/>
        <v>564.65454545693581</v>
      </c>
      <c r="O107" s="82">
        <f t="shared" si="5"/>
        <v>498.32727272938234</v>
      </c>
      <c r="P107" s="83">
        <f t="shared" si="6"/>
        <v>1818.7636363713359</v>
      </c>
    </row>
    <row r="108" spans="1:16">
      <c r="A108" s="77">
        <v>41942.354166666664</v>
      </c>
      <c r="B108" s="83">
        <v>387</v>
      </c>
      <c r="C108" s="78">
        <v>476</v>
      </c>
      <c r="D108" s="78">
        <v>1384</v>
      </c>
      <c r="E108" s="78">
        <v>4</v>
      </c>
      <c r="F108" s="78">
        <v>0</v>
      </c>
      <c r="G108" s="83">
        <v>4528</v>
      </c>
      <c r="H108" s="78">
        <v>456</v>
      </c>
      <c r="L108" s="80"/>
      <c r="M108" s="80">
        <f t="shared" si="4"/>
        <v>21</v>
      </c>
      <c r="N108" s="80">
        <f t="shared" si="7"/>
        <v>442.28571428571422</v>
      </c>
      <c r="O108" s="82">
        <f t="shared" si="5"/>
        <v>544</v>
      </c>
      <c r="P108" s="83">
        <f t="shared" si="6"/>
        <v>1581.7142857142856</v>
      </c>
    </row>
    <row r="109" spans="1:16">
      <c r="A109" s="77">
        <v>41943.333333333336</v>
      </c>
      <c r="B109" s="83">
        <v>394</v>
      </c>
      <c r="C109" s="78">
        <v>611</v>
      </c>
      <c r="D109" s="78">
        <v>1458</v>
      </c>
      <c r="E109" s="78">
        <v>4</v>
      </c>
      <c r="F109" s="78">
        <v>0</v>
      </c>
      <c r="G109" s="83">
        <v>4532</v>
      </c>
      <c r="H109" s="78">
        <v>460</v>
      </c>
      <c r="L109" s="80"/>
      <c r="M109" s="80">
        <f t="shared" si="4"/>
        <v>23.500000000116415</v>
      </c>
      <c r="N109" s="80">
        <f t="shared" si="7"/>
        <v>402.38297872141095</v>
      </c>
      <c r="O109" s="82">
        <f t="shared" si="5"/>
        <v>623.99999999690885</v>
      </c>
      <c r="P109" s="83">
        <f t="shared" si="6"/>
        <v>1489.0212765883684</v>
      </c>
    </row>
    <row r="110" spans="1:16">
      <c r="A110" s="77">
        <v>41946.3125</v>
      </c>
      <c r="B110" s="83">
        <v>1310</v>
      </c>
      <c r="C110" s="78">
        <v>1583</v>
      </c>
      <c r="D110" s="78">
        <v>4662</v>
      </c>
      <c r="E110" s="78">
        <v>19</v>
      </c>
      <c r="F110" s="78">
        <v>0</v>
      </c>
      <c r="G110" s="83">
        <v>4546</v>
      </c>
      <c r="H110" s="78">
        <v>474</v>
      </c>
      <c r="L110" s="80"/>
      <c r="M110" s="80">
        <f t="shared" si="4"/>
        <v>71.499999999941792</v>
      </c>
      <c r="N110" s="80">
        <f t="shared" si="7"/>
        <v>439.72027972063768</v>
      </c>
      <c r="O110" s="82">
        <f t="shared" si="5"/>
        <v>531.35664335707588</v>
      </c>
      <c r="P110" s="83">
        <f t="shared" si="6"/>
        <v>1564.8671328684068</v>
      </c>
    </row>
    <row r="111" spans="1:16">
      <c r="A111" s="77">
        <v>41947.333333333336</v>
      </c>
      <c r="B111" s="83">
        <v>544</v>
      </c>
      <c r="C111" s="78">
        <v>653</v>
      </c>
      <c r="D111" s="78">
        <v>1864</v>
      </c>
      <c r="E111" s="78">
        <v>5</v>
      </c>
      <c r="F111" s="78">
        <v>0</v>
      </c>
      <c r="G111" s="83">
        <v>4551</v>
      </c>
      <c r="H111" s="78">
        <v>479</v>
      </c>
      <c r="L111" s="80"/>
      <c r="M111" s="80">
        <f t="shared" si="4"/>
        <v>24.500000000058208</v>
      </c>
      <c r="N111" s="80">
        <f t="shared" si="7"/>
        <v>532.89795918240736</v>
      </c>
      <c r="O111" s="82">
        <f t="shared" si="5"/>
        <v>639.67346938623541</v>
      </c>
      <c r="P111" s="83">
        <f t="shared" si="6"/>
        <v>1825.9591836691313</v>
      </c>
    </row>
    <row r="112" spans="1:16">
      <c r="A112" s="77">
        <v>41948.354166666664</v>
      </c>
      <c r="B112" s="83">
        <v>496</v>
      </c>
      <c r="C112" s="78">
        <v>622</v>
      </c>
      <c r="D112" s="78">
        <v>1695</v>
      </c>
      <c r="E112" s="78">
        <v>11</v>
      </c>
      <c r="F112" s="78">
        <v>0</v>
      </c>
      <c r="G112" s="83">
        <v>4556</v>
      </c>
      <c r="H112" s="78">
        <v>484</v>
      </c>
      <c r="L112" s="80"/>
      <c r="M112" s="80">
        <f t="shared" si="4"/>
        <v>24.499999999883585</v>
      </c>
      <c r="N112" s="80">
        <f t="shared" si="7"/>
        <v>485.87755102271694</v>
      </c>
      <c r="O112" s="82">
        <f t="shared" si="5"/>
        <v>609.30612245187478</v>
      </c>
      <c r="P112" s="83">
        <f t="shared" si="6"/>
        <v>1660.4081632731959</v>
      </c>
    </row>
    <row r="113" spans="1:16">
      <c r="A113" s="77">
        <v>41949.3125</v>
      </c>
      <c r="B113" s="83">
        <v>485</v>
      </c>
      <c r="C113" s="78">
        <v>651</v>
      </c>
      <c r="D113" s="78">
        <v>1790</v>
      </c>
      <c r="E113" s="78">
        <v>5</v>
      </c>
      <c r="F113" s="78">
        <v>0</v>
      </c>
      <c r="G113" s="83">
        <v>4957</v>
      </c>
      <c r="H113" s="78">
        <v>490</v>
      </c>
      <c r="L113" s="80"/>
      <c r="M113" s="80">
        <f t="shared" si="4"/>
        <v>23.000000000058208</v>
      </c>
      <c r="N113" s="80">
        <f t="shared" si="7"/>
        <v>506.08695652045833</v>
      </c>
      <c r="O113" s="82">
        <f t="shared" si="5"/>
        <v>679.30434782436782</v>
      </c>
      <c r="P113" s="83">
        <f t="shared" si="6"/>
        <v>1867.8260869517944</v>
      </c>
    </row>
    <row r="114" spans="1:16">
      <c r="A114" s="77">
        <v>41950.3125</v>
      </c>
      <c r="B114" s="83">
        <v>547</v>
      </c>
      <c r="C114" s="78">
        <v>761</v>
      </c>
      <c r="D114" s="78">
        <v>2035</v>
      </c>
      <c r="E114" s="78">
        <v>6</v>
      </c>
      <c r="F114" s="78">
        <v>0</v>
      </c>
      <c r="G114" s="83">
        <v>5557</v>
      </c>
      <c r="H114" s="78">
        <v>496</v>
      </c>
      <c r="L114" s="80"/>
      <c r="M114" s="80">
        <f t="shared" si="4"/>
        <v>24</v>
      </c>
      <c r="N114" s="80">
        <f t="shared" si="7"/>
        <v>547</v>
      </c>
      <c r="O114" s="82">
        <f t="shared" si="5"/>
        <v>761</v>
      </c>
      <c r="P114" s="83">
        <f t="shared" si="6"/>
        <v>2035</v>
      </c>
    </row>
    <row r="115" spans="1:16">
      <c r="A115" s="77">
        <v>41953.329861111109</v>
      </c>
      <c r="B115" s="83">
        <v>2066</v>
      </c>
      <c r="C115" s="78">
        <v>1787</v>
      </c>
      <c r="D115" s="78">
        <v>6446</v>
      </c>
      <c r="E115" s="78">
        <v>18</v>
      </c>
      <c r="F115" s="78">
        <v>0</v>
      </c>
      <c r="G115" s="83">
        <v>7657</v>
      </c>
      <c r="H115" s="78">
        <v>515</v>
      </c>
      <c r="L115" s="80"/>
      <c r="M115" s="80">
        <f t="shared" si="4"/>
        <v>72.416666666627862</v>
      </c>
      <c r="N115" s="80">
        <f t="shared" si="7"/>
        <v>684.70425776791581</v>
      </c>
      <c r="O115" s="82">
        <f t="shared" si="5"/>
        <v>592.23935558144512</v>
      </c>
      <c r="P115" s="83">
        <f t="shared" si="6"/>
        <v>2136.3037974694989</v>
      </c>
    </row>
    <row r="116" spans="1:16">
      <c r="A116" s="77">
        <v>41954.354166666664</v>
      </c>
      <c r="B116" s="83">
        <v>794</v>
      </c>
      <c r="C116" s="78">
        <v>697</v>
      </c>
      <c r="D116" s="78">
        <v>2175</v>
      </c>
      <c r="E116" s="78">
        <v>11</v>
      </c>
      <c r="F116" s="78">
        <v>0</v>
      </c>
      <c r="G116" s="83">
        <v>8457</v>
      </c>
      <c r="H116" s="78">
        <v>521</v>
      </c>
      <c r="L116" s="80"/>
      <c r="M116" s="80">
        <f t="shared" si="4"/>
        <v>24.583333333313931</v>
      </c>
      <c r="N116" s="80">
        <f t="shared" si="7"/>
        <v>775.15932203451018</v>
      </c>
      <c r="O116" s="82">
        <f t="shared" si="5"/>
        <v>680.46101694968957</v>
      </c>
      <c r="P116" s="83">
        <f t="shared" si="6"/>
        <v>2123.3898305101502</v>
      </c>
    </row>
    <row r="117" spans="1:16">
      <c r="A117" s="77">
        <v>41955.34375</v>
      </c>
      <c r="B117" s="83">
        <v>682</v>
      </c>
      <c r="C117" s="78">
        <v>619</v>
      </c>
      <c r="D117" s="78">
        <v>1962</v>
      </c>
      <c r="E117" s="78">
        <v>5</v>
      </c>
      <c r="F117" s="78">
        <v>0</v>
      </c>
      <c r="G117" s="83">
        <v>9157</v>
      </c>
      <c r="H117" s="78">
        <v>527</v>
      </c>
      <c r="L117" s="80"/>
      <c r="M117" s="80">
        <f t="shared" si="4"/>
        <v>23.750000000058208</v>
      </c>
      <c r="N117" s="80">
        <f t="shared" si="7"/>
        <v>689.17894736673202</v>
      </c>
      <c r="O117" s="82">
        <f t="shared" si="5"/>
        <v>625.51578947215114</v>
      </c>
      <c r="P117" s="83">
        <f t="shared" si="6"/>
        <v>1982.6526315740882</v>
      </c>
    </row>
    <row r="118" spans="1:16">
      <c r="A118" s="77">
        <v>41956.302083333336</v>
      </c>
      <c r="B118" s="83">
        <v>594</v>
      </c>
      <c r="C118" s="78">
        <v>706</v>
      </c>
      <c r="D118" s="78">
        <v>1837</v>
      </c>
      <c r="E118" s="78">
        <v>5</v>
      </c>
      <c r="F118" s="78">
        <v>0</v>
      </c>
      <c r="G118" s="83">
        <v>9757</v>
      </c>
      <c r="H118" s="78">
        <v>532</v>
      </c>
      <c r="L118" s="80"/>
      <c r="M118" s="80">
        <f t="shared" si="4"/>
        <v>23.000000000058208</v>
      </c>
      <c r="N118" s="80">
        <f t="shared" si="7"/>
        <v>619.8260869549531</v>
      </c>
      <c r="O118" s="82">
        <f t="shared" si="5"/>
        <v>736.69565217204865</v>
      </c>
      <c r="P118" s="83">
        <f t="shared" si="6"/>
        <v>1916.8695652125402</v>
      </c>
    </row>
    <row r="119" spans="1:16">
      <c r="A119" s="77">
        <v>41957.34375</v>
      </c>
      <c r="B119" s="83">
        <v>511</v>
      </c>
      <c r="C119" s="78">
        <v>750</v>
      </c>
      <c r="D119" s="78">
        <v>1673</v>
      </c>
      <c r="E119" s="78">
        <v>4</v>
      </c>
      <c r="F119" s="78">
        <v>0</v>
      </c>
      <c r="G119" s="83">
        <v>10257</v>
      </c>
      <c r="H119" s="78">
        <v>537</v>
      </c>
      <c r="L119" s="80"/>
      <c r="M119" s="80">
        <f t="shared" si="4"/>
        <v>24.999999999941792</v>
      </c>
      <c r="N119" s="80">
        <f t="shared" si="7"/>
        <v>490.56000000114216</v>
      </c>
      <c r="O119" s="82">
        <f t="shared" si="5"/>
        <v>720.00000000167643</v>
      </c>
      <c r="P119" s="83">
        <f t="shared" si="6"/>
        <v>1606.0800000037393</v>
      </c>
    </row>
    <row r="120" spans="1:16">
      <c r="A120" s="77">
        <v>41960.354166666664</v>
      </c>
      <c r="B120" s="83">
        <v>1546</v>
      </c>
      <c r="C120" s="78">
        <v>1847</v>
      </c>
      <c r="D120" s="78">
        <v>5192</v>
      </c>
      <c r="E120" s="78">
        <v>17</v>
      </c>
      <c r="F120" s="78">
        <v>0</v>
      </c>
      <c r="G120" s="83">
        <v>11757</v>
      </c>
      <c r="H120" s="78">
        <v>552</v>
      </c>
      <c r="L120" s="80"/>
      <c r="M120" s="80">
        <f t="shared" si="4"/>
        <v>72.249999999941792</v>
      </c>
      <c r="N120" s="80">
        <f t="shared" si="7"/>
        <v>513.55017301079442</v>
      </c>
      <c r="O120" s="82">
        <f t="shared" si="5"/>
        <v>613.53633218042512</v>
      </c>
      <c r="P120" s="83">
        <f t="shared" si="6"/>
        <v>1724.6782006934309</v>
      </c>
    </row>
    <row r="121" spans="1:16">
      <c r="A121" s="77">
        <v>41961.347222222219</v>
      </c>
      <c r="B121" s="83">
        <v>515</v>
      </c>
      <c r="C121" s="78">
        <v>635</v>
      </c>
      <c r="D121" s="78">
        <v>1815</v>
      </c>
      <c r="E121" s="78">
        <v>10</v>
      </c>
      <c r="F121" s="78">
        <v>0</v>
      </c>
      <c r="G121" s="83">
        <v>12357</v>
      </c>
      <c r="H121" s="78">
        <v>558</v>
      </c>
      <c r="L121" s="80"/>
      <c r="M121" s="80">
        <f t="shared" si="4"/>
        <v>23.833333333313931</v>
      </c>
      <c r="N121" s="80">
        <f t="shared" si="7"/>
        <v>518.60139860182085</v>
      </c>
      <c r="O121" s="82">
        <f t="shared" si="5"/>
        <v>639.44055944108004</v>
      </c>
      <c r="P121" s="83">
        <f t="shared" si="6"/>
        <v>1827.6923076937956</v>
      </c>
    </row>
    <row r="122" spans="1:16">
      <c r="A122" s="77">
        <v>41962.347222222219</v>
      </c>
      <c r="B122" s="83">
        <v>379</v>
      </c>
      <c r="C122" s="78">
        <v>798</v>
      </c>
      <c r="D122" s="78">
        <v>1187</v>
      </c>
      <c r="E122" s="78">
        <v>9</v>
      </c>
      <c r="F122" s="78">
        <v>18</v>
      </c>
      <c r="G122" s="83">
        <v>12657</v>
      </c>
      <c r="H122" s="78">
        <v>561</v>
      </c>
      <c r="L122" s="80"/>
      <c r="M122" s="80">
        <f t="shared" si="4"/>
        <v>24</v>
      </c>
      <c r="N122" s="80">
        <f t="shared" si="7"/>
        <v>379</v>
      </c>
      <c r="O122" s="82">
        <f t="shared" si="5"/>
        <v>798</v>
      </c>
      <c r="P122" s="83">
        <f t="shared" si="6"/>
        <v>1187</v>
      </c>
    </row>
    <row r="123" spans="1:16">
      <c r="A123" s="77">
        <v>41963.3125</v>
      </c>
      <c r="B123" s="83">
        <v>372</v>
      </c>
      <c r="C123" s="78">
        <v>552</v>
      </c>
      <c r="D123" s="78">
        <v>1329</v>
      </c>
      <c r="E123" s="78">
        <v>4</v>
      </c>
      <c r="F123" s="78">
        <v>1</v>
      </c>
      <c r="G123" s="83">
        <v>13057</v>
      </c>
      <c r="H123" s="78">
        <v>565</v>
      </c>
      <c r="L123" s="80"/>
      <c r="M123" s="80">
        <f t="shared" si="4"/>
        <v>23.166666666744277</v>
      </c>
      <c r="N123" s="80">
        <f t="shared" si="7"/>
        <v>385.38129496273768</v>
      </c>
      <c r="O123" s="82">
        <f t="shared" si="5"/>
        <v>571.8561151059979</v>
      </c>
      <c r="P123" s="83">
        <f t="shared" si="6"/>
        <v>1376.805755391071</v>
      </c>
    </row>
    <row r="124" spans="1:16">
      <c r="A124" s="77">
        <v>41964.388888888891</v>
      </c>
      <c r="B124" s="83">
        <v>519</v>
      </c>
      <c r="C124" s="78">
        <v>835</v>
      </c>
      <c r="D124" s="78">
        <v>1890</v>
      </c>
      <c r="E124" s="78">
        <v>10</v>
      </c>
      <c r="F124" s="78">
        <v>3</v>
      </c>
      <c r="G124" s="83">
        <v>13557</v>
      </c>
      <c r="H124" s="78">
        <v>571</v>
      </c>
      <c r="L124" s="80"/>
      <c r="M124" s="80">
        <f t="shared" si="4"/>
        <v>25.833333333372138</v>
      </c>
      <c r="N124" s="80">
        <f t="shared" si="7"/>
        <v>482.16774193475965</v>
      </c>
      <c r="O124" s="82">
        <f t="shared" si="5"/>
        <v>775.74193548270568</v>
      </c>
      <c r="P124" s="83">
        <f t="shared" si="6"/>
        <v>1755.8709677392981</v>
      </c>
    </row>
    <row r="125" spans="1:16">
      <c r="A125" s="77">
        <v>41967.361111111109</v>
      </c>
      <c r="B125" s="83">
        <v>1228</v>
      </c>
      <c r="C125" s="78">
        <v>1825</v>
      </c>
      <c r="D125" s="78">
        <v>4255</v>
      </c>
      <c r="E125" s="78">
        <v>22</v>
      </c>
      <c r="F125" s="78">
        <v>8</v>
      </c>
      <c r="G125" s="83">
        <v>14857</v>
      </c>
      <c r="H125" s="78">
        <v>584</v>
      </c>
      <c r="L125" s="80"/>
      <c r="M125" s="80">
        <f t="shared" si="4"/>
        <v>71.333333333255723</v>
      </c>
      <c r="N125" s="80">
        <f t="shared" si="7"/>
        <v>413.1588785051224</v>
      </c>
      <c r="O125" s="82">
        <f t="shared" si="5"/>
        <v>614.01869158945306</v>
      </c>
      <c r="P125" s="83">
        <f t="shared" si="6"/>
        <v>1431.5887850482864</v>
      </c>
    </row>
    <row r="126" spans="1:16">
      <c r="A126" s="77">
        <v>41968.354166666664</v>
      </c>
      <c r="B126" s="83">
        <v>461</v>
      </c>
      <c r="C126" s="78">
        <v>750</v>
      </c>
      <c r="D126" s="78">
        <v>1680</v>
      </c>
      <c r="E126" s="78">
        <v>5</v>
      </c>
      <c r="F126" s="78">
        <v>0</v>
      </c>
      <c r="G126" s="83">
        <v>15257</v>
      </c>
      <c r="H126" s="78">
        <v>589</v>
      </c>
      <c r="L126" s="80"/>
      <c r="M126" s="80">
        <f t="shared" si="4"/>
        <v>23.833333333313931</v>
      </c>
      <c r="N126" s="80">
        <f t="shared" si="7"/>
        <v>464.22377622415411</v>
      </c>
      <c r="O126" s="82">
        <f t="shared" si="5"/>
        <v>755.24475524537002</v>
      </c>
      <c r="P126" s="83">
        <f t="shared" si="6"/>
        <v>1691.7482517496292</v>
      </c>
    </row>
    <row r="127" spans="1:16">
      <c r="A127" s="77">
        <v>41969.40625</v>
      </c>
      <c r="B127" s="83">
        <v>325</v>
      </c>
      <c r="C127" s="78">
        <v>687</v>
      </c>
      <c r="D127" s="78">
        <v>1089</v>
      </c>
      <c r="E127" s="78">
        <v>4</v>
      </c>
      <c r="F127" s="78">
        <v>0</v>
      </c>
      <c r="G127" s="83">
        <v>15657</v>
      </c>
      <c r="H127" s="78">
        <v>592</v>
      </c>
      <c r="L127" s="80"/>
      <c r="M127" s="80">
        <f t="shared" si="4"/>
        <v>25.250000000058208</v>
      </c>
      <c r="N127" s="80">
        <f t="shared" si="7"/>
        <v>308.9108910883968</v>
      </c>
      <c r="O127" s="82">
        <f t="shared" si="5"/>
        <v>652.99009900839565</v>
      </c>
      <c r="P127" s="83">
        <f t="shared" si="6"/>
        <v>1035.0891089085051</v>
      </c>
    </row>
    <row r="128" spans="1:16">
      <c r="A128" s="77">
        <v>41971.354166666664</v>
      </c>
      <c r="B128" s="83">
        <v>795</v>
      </c>
      <c r="C128" s="78">
        <v>1167</v>
      </c>
      <c r="D128" s="78">
        <v>2461</v>
      </c>
      <c r="E128" s="78">
        <v>9</v>
      </c>
      <c r="F128" s="78">
        <v>0</v>
      </c>
      <c r="G128" s="83">
        <v>16457</v>
      </c>
      <c r="H128" s="78">
        <v>599</v>
      </c>
      <c r="L128" s="80"/>
      <c r="M128" s="80">
        <f t="shared" si="4"/>
        <v>46.749999999941792</v>
      </c>
      <c r="N128" s="80">
        <f t="shared" si="7"/>
        <v>408.12834224649748</v>
      </c>
      <c r="O128" s="82">
        <f t="shared" si="5"/>
        <v>599.10160427882079</v>
      </c>
      <c r="P128" s="83">
        <f t="shared" si="6"/>
        <v>1263.4010695202896</v>
      </c>
    </row>
    <row r="129" spans="1:16">
      <c r="A129" s="77">
        <v>41974.333333333336</v>
      </c>
      <c r="B129" s="83">
        <v>1070</v>
      </c>
      <c r="C129" s="78">
        <v>1767</v>
      </c>
      <c r="D129" s="78">
        <v>3440</v>
      </c>
      <c r="E129" s="78">
        <v>26</v>
      </c>
      <c r="F129" s="78">
        <v>8</v>
      </c>
      <c r="G129" s="83">
        <v>17457</v>
      </c>
      <c r="H129" s="78">
        <v>610</v>
      </c>
      <c r="L129" s="80"/>
      <c r="M129" s="80">
        <f t="shared" si="4"/>
        <v>71.500000000116415</v>
      </c>
      <c r="N129" s="80">
        <f t="shared" si="7"/>
        <v>359.16083916025434</v>
      </c>
      <c r="O129" s="82">
        <f t="shared" si="5"/>
        <v>593.11888111791541</v>
      </c>
      <c r="P129" s="83">
        <f t="shared" si="6"/>
        <v>1154.6853146834346</v>
      </c>
    </row>
    <row r="130" spans="1:16">
      <c r="A130" s="77">
        <v>41975.333333333336</v>
      </c>
      <c r="B130" s="83">
        <v>285</v>
      </c>
      <c r="C130" s="78">
        <v>748</v>
      </c>
      <c r="D130" s="78">
        <v>844</v>
      </c>
      <c r="E130" s="78">
        <v>9</v>
      </c>
      <c r="F130" s="78">
        <v>0</v>
      </c>
      <c r="G130" s="83">
        <v>17757</v>
      </c>
      <c r="H130" s="78">
        <v>613</v>
      </c>
      <c r="L130" s="80"/>
      <c r="M130" s="80">
        <f t="shared" si="4"/>
        <v>24</v>
      </c>
      <c r="N130" s="80">
        <f t="shared" si="7"/>
        <v>285</v>
      </c>
      <c r="O130" s="82">
        <f t="shared" si="5"/>
        <v>748</v>
      </c>
      <c r="P130" s="83">
        <f t="shared" si="6"/>
        <v>844</v>
      </c>
    </row>
    <row r="131" spans="1:16">
      <c r="A131" s="77">
        <v>41976.409722222219</v>
      </c>
      <c r="B131" s="83">
        <v>516</v>
      </c>
      <c r="C131" s="78">
        <v>716</v>
      </c>
      <c r="D131" s="78">
        <v>1568</v>
      </c>
      <c r="E131" s="78">
        <v>8</v>
      </c>
      <c r="F131" s="78">
        <v>0</v>
      </c>
      <c r="G131" s="83">
        <v>18357</v>
      </c>
      <c r="H131" s="78">
        <v>617</v>
      </c>
      <c r="L131" s="80"/>
      <c r="M131" s="80">
        <f t="shared" ref="M131:M194" si="8">(A131-A130)*24</f>
        <v>25.833333333197515</v>
      </c>
      <c r="N131" s="80">
        <f t="shared" si="7"/>
        <v>479.38064516381064</v>
      </c>
      <c r="O131" s="82">
        <f t="shared" ref="O131:O194" si="9">(C131/M131)*24</f>
        <v>665.18709677769073</v>
      </c>
      <c r="P131" s="83">
        <f t="shared" ref="P131:P194" si="10">(D131/M131)*24</f>
        <v>1456.7225806528199</v>
      </c>
    </row>
    <row r="132" spans="1:16">
      <c r="A132" s="77">
        <v>41977.333333333336</v>
      </c>
      <c r="B132" s="83">
        <v>462</v>
      </c>
      <c r="C132" s="78">
        <v>595</v>
      </c>
      <c r="D132" s="78">
        <v>1331</v>
      </c>
      <c r="E132" s="78">
        <v>8</v>
      </c>
      <c r="F132" s="78">
        <v>6</v>
      </c>
      <c r="G132" s="83">
        <v>18757</v>
      </c>
      <c r="H132" s="78">
        <v>621</v>
      </c>
      <c r="L132" s="80"/>
      <c r="M132" s="80">
        <f t="shared" si="8"/>
        <v>22.166666666802485</v>
      </c>
      <c r="N132" s="80">
        <f t="shared" ref="N132:N195" si="11">(B132/M132)*24</f>
        <v>500.2105263127246</v>
      </c>
      <c r="O132" s="82">
        <f t="shared" si="9"/>
        <v>644.21052631184239</v>
      </c>
      <c r="P132" s="83">
        <f t="shared" si="10"/>
        <v>1441.0827067580876</v>
      </c>
    </row>
    <row r="133" spans="1:16">
      <c r="A133" s="77">
        <v>41978.385416666664</v>
      </c>
      <c r="B133" s="83">
        <v>535</v>
      </c>
      <c r="C133" s="78">
        <v>663</v>
      </c>
      <c r="D133" s="78">
        <v>1294</v>
      </c>
      <c r="E133" s="78">
        <v>5</v>
      </c>
      <c r="F133" s="78">
        <v>2</v>
      </c>
      <c r="G133" s="83">
        <v>19357</v>
      </c>
      <c r="H133" s="78">
        <v>625</v>
      </c>
      <c r="L133" s="80"/>
      <c r="M133" s="80">
        <f t="shared" si="8"/>
        <v>25.249999999883585</v>
      </c>
      <c r="N133" s="80">
        <f t="shared" si="11"/>
        <v>508.51485148749299</v>
      </c>
      <c r="O133" s="82">
        <f t="shared" si="9"/>
        <v>630.17821782468764</v>
      </c>
      <c r="P133" s="83">
        <f t="shared" si="10"/>
        <v>1229.9405940650768</v>
      </c>
    </row>
    <row r="134" spans="1:16">
      <c r="A134" s="77">
        <v>41981.479166666664</v>
      </c>
      <c r="B134" s="83">
        <v>1207</v>
      </c>
      <c r="C134" s="78">
        <v>1784</v>
      </c>
      <c r="E134" s="78">
        <v>15</v>
      </c>
      <c r="G134" s="83">
        <v>20557</v>
      </c>
      <c r="H134" s="78">
        <v>637</v>
      </c>
      <c r="L134" s="80"/>
      <c r="M134" s="80">
        <f t="shared" si="8"/>
        <v>74.25</v>
      </c>
      <c r="N134" s="80">
        <f t="shared" si="11"/>
        <v>390.14141414141415</v>
      </c>
      <c r="O134" s="82">
        <f t="shared" si="9"/>
        <v>576.64646464646466</v>
      </c>
      <c r="P134" s="83">
        <f t="shared" si="10"/>
        <v>0</v>
      </c>
    </row>
    <row r="135" spans="1:16">
      <c r="A135" s="77">
        <v>41982.395833333336</v>
      </c>
      <c r="B135" s="83">
        <v>318</v>
      </c>
      <c r="C135" s="78">
        <v>313</v>
      </c>
      <c r="D135" s="78">
        <v>1080</v>
      </c>
      <c r="E135" s="78">
        <v>11</v>
      </c>
      <c r="F135" s="78">
        <v>33</v>
      </c>
      <c r="G135" s="83">
        <v>20857</v>
      </c>
      <c r="H135" s="78">
        <v>640</v>
      </c>
      <c r="L135" s="80"/>
      <c r="M135" s="80">
        <f t="shared" si="8"/>
        <v>22.000000000116415</v>
      </c>
      <c r="N135" s="80">
        <f t="shared" si="11"/>
        <v>346.90909090725518</v>
      </c>
      <c r="O135" s="82">
        <f t="shared" si="9"/>
        <v>341.45454545273861</v>
      </c>
      <c r="P135" s="83">
        <f t="shared" si="10"/>
        <v>1178.1818181755837</v>
      </c>
    </row>
    <row r="136" spans="1:16">
      <c r="A136" s="77">
        <v>41983.395833333336</v>
      </c>
      <c r="B136" s="83">
        <v>233</v>
      </c>
      <c r="C136" s="78">
        <v>459</v>
      </c>
      <c r="D136" s="78">
        <v>608</v>
      </c>
      <c r="E136" s="78">
        <v>2</v>
      </c>
      <c r="F136" s="78">
        <v>61</v>
      </c>
      <c r="G136" s="83">
        <v>21057</v>
      </c>
      <c r="H136" s="78">
        <v>643</v>
      </c>
      <c r="L136" s="80"/>
      <c r="M136" s="80">
        <f t="shared" si="8"/>
        <v>24</v>
      </c>
      <c r="N136" s="80">
        <f t="shared" si="11"/>
        <v>233</v>
      </c>
      <c r="O136" s="82">
        <f t="shared" si="9"/>
        <v>459</v>
      </c>
      <c r="P136" s="83">
        <f t="shared" si="10"/>
        <v>608</v>
      </c>
    </row>
    <row r="137" spans="1:16">
      <c r="A137" s="77">
        <v>41984.364583333336</v>
      </c>
      <c r="B137" s="83">
        <v>0</v>
      </c>
      <c r="C137" s="78">
        <v>575</v>
      </c>
      <c r="D137" s="78">
        <v>0</v>
      </c>
      <c r="E137" s="78">
        <v>0</v>
      </c>
      <c r="F137" s="78">
        <v>96</v>
      </c>
      <c r="G137" s="83">
        <v>21057</v>
      </c>
      <c r="H137" s="78">
        <v>643</v>
      </c>
      <c r="L137" s="80"/>
      <c r="M137" s="80">
        <f t="shared" si="8"/>
        <v>23.25</v>
      </c>
      <c r="N137" s="80">
        <f t="shared" si="11"/>
        <v>0</v>
      </c>
      <c r="O137" s="82">
        <f t="shared" si="9"/>
        <v>593.54838709677415</v>
      </c>
      <c r="P137" s="83">
        <f t="shared" si="10"/>
        <v>0</v>
      </c>
    </row>
    <row r="138" spans="1:16">
      <c r="A138" s="77">
        <v>41985.34375</v>
      </c>
      <c r="B138" s="83">
        <v>0</v>
      </c>
      <c r="C138" s="78">
        <v>635</v>
      </c>
      <c r="D138" s="78">
        <v>0</v>
      </c>
      <c r="E138" s="78">
        <v>0</v>
      </c>
      <c r="F138" s="78">
        <v>125</v>
      </c>
      <c r="G138" s="83">
        <v>21057</v>
      </c>
      <c r="H138" s="78">
        <v>643</v>
      </c>
      <c r="L138" s="80"/>
      <c r="M138" s="80">
        <f t="shared" si="8"/>
        <v>23.499999999941792</v>
      </c>
      <c r="N138" s="80">
        <f t="shared" si="11"/>
        <v>0</v>
      </c>
      <c r="O138" s="82">
        <f t="shared" si="9"/>
        <v>648.51063829947861</v>
      </c>
      <c r="P138" s="83">
        <f t="shared" si="10"/>
        <v>0</v>
      </c>
    </row>
    <row r="139" spans="1:16">
      <c r="A139" s="77">
        <v>41987.375</v>
      </c>
      <c r="B139" s="83">
        <v>1392</v>
      </c>
      <c r="C139" s="78">
        <v>1529</v>
      </c>
      <c r="D139" s="78">
        <v>4787</v>
      </c>
      <c r="E139" s="78">
        <v>13</v>
      </c>
      <c r="F139" s="78">
        <v>0</v>
      </c>
      <c r="G139" s="83">
        <v>22557</v>
      </c>
      <c r="H139" s="78">
        <v>657</v>
      </c>
      <c r="L139" s="80"/>
      <c r="M139" s="80">
        <f t="shared" si="8"/>
        <v>48.75</v>
      </c>
      <c r="N139" s="80">
        <f t="shared" si="11"/>
        <v>685.29230769230776</v>
      </c>
      <c r="O139" s="82">
        <f t="shared" si="9"/>
        <v>752.73846153846148</v>
      </c>
      <c r="P139" s="83">
        <f t="shared" si="10"/>
        <v>2356.6769230769232</v>
      </c>
    </row>
    <row r="140" spans="1:16">
      <c r="A140" s="77">
        <v>41990.354166666664</v>
      </c>
      <c r="B140" s="83">
        <v>1044</v>
      </c>
      <c r="C140" s="78">
        <v>1050</v>
      </c>
      <c r="D140" s="78">
        <v>3376</v>
      </c>
      <c r="E140" s="78">
        <v>10</v>
      </c>
      <c r="F140" s="78">
        <v>0</v>
      </c>
      <c r="G140" s="83">
        <v>23657</v>
      </c>
      <c r="H140" s="78">
        <v>668</v>
      </c>
      <c r="L140" s="80"/>
      <c r="M140" s="80">
        <f t="shared" si="8"/>
        <v>71.499999999941792</v>
      </c>
      <c r="N140" s="80">
        <f t="shared" si="11"/>
        <v>350.43356643385175</v>
      </c>
      <c r="O140" s="82">
        <f t="shared" si="9"/>
        <v>352.44755244783937</v>
      </c>
      <c r="P140" s="83">
        <f t="shared" si="10"/>
        <v>1133.2027972037197</v>
      </c>
    </row>
    <row r="141" spans="1:16">
      <c r="A141" s="77">
        <v>41991.333333333336</v>
      </c>
      <c r="B141" s="83">
        <v>496</v>
      </c>
      <c r="C141" s="78">
        <v>614</v>
      </c>
      <c r="D141" s="78">
        <v>1821</v>
      </c>
      <c r="E141" s="78">
        <v>7</v>
      </c>
      <c r="F141" s="78">
        <v>0</v>
      </c>
      <c r="G141" s="83">
        <v>24057</v>
      </c>
      <c r="H141" s="78">
        <v>672</v>
      </c>
      <c r="L141" s="80"/>
      <c r="M141" s="80">
        <f t="shared" si="8"/>
        <v>23.500000000116415</v>
      </c>
      <c r="N141" s="80">
        <f t="shared" si="11"/>
        <v>506.55319148685231</v>
      </c>
      <c r="O141" s="82">
        <f t="shared" si="9"/>
        <v>627.06382978412773</v>
      </c>
      <c r="P141" s="83">
        <f t="shared" si="10"/>
        <v>1859.7446808418508</v>
      </c>
    </row>
    <row r="142" spans="1:16">
      <c r="A142" s="77">
        <v>41992.416666666664</v>
      </c>
      <c r="B142" s="83">
        <v>779</v>
      </c>
      <c r="C142" s="78">
        <v>620</v>
      </c>
      <c r="D142" s="78">
        <v>2054</v>
      </c>
      <c r="E142" s="78">
        <v>7</v>
      </c>
      <c r="F142" s="78">
        <v>0</v>
      </c>
      <c r="G142" s="83">
        <v>24857</v>
      </c>
      <c r="H142" s="78">
        <v>678</v>
      </c>
      <c r="L142" s="80"/>
      <c r="M142" s="80">
        <f t="shared" si="8"/>
        <v>25.999999999883585</v>
      </c>
      <c r="N142" s="80">
        <f t="shared" si="11"/>
        <v>719.07692308014271</v>
      </c>
      <c r="O142" s="82">
        <f t="shared" si="9"/>
        <v>572.30769231025477</v>
      </c>
      <c r="P142" s="83">
        <f t="shared" si="10"/>
        <v>1896.0000000084892</v>
      </c>
    </row>
    <row r="143" spans="1:16">
      <c r="A143" s="77">
        <v>41995.364583333336</v>
      </c>
      <c r="B143" s="83">
        <v>1538</v>
      </c>
      <c r="C143" s="78">
        <v>1625</v>
      </c>
      <c r="D143" s="78">
        <v>5348</v>
      </c>
      <c r="E143" s="78">
        <v>16</v>
      </c>
      <c r="F143" s="78">
        <v>0</v>
      </c>
      <c r="G143" s="83">
        <v>26457</v>
      </c>
      <c r="H143" s="78">
        <v>694</v>
      </c>
      <c r="L143" s="80"/>
      <c r="M143" s="80">
        <f t="shared" si="8"/>
        <v>70.750000000116415</v>
      </c>
      <c r="N143" s="80">
        <f t="shared" si="11"/>
        <v>521.7243816245832</v>
      </c>
      <c r="O143" s="82">
        <f t="shared" si="9"/>
        <v>551.23674911570072</v>
      </c>
      <c r="P143" s="83">
        <f t="shared" si="10"/>
        <v>1814.1625441666263</v>
      </c>
    </row>
    <row r="144" spans="1:16">
      <c r="A144" s="77">
        <v>41996.333333333336</v>
      </c>
      <c r="B144" s="83">
        <v>829</v>
      </c>
      <c r="C144" s="78">
        <v>525</v>
      </c>
      <c r="D144" s="78">
        <v>2438</v>
      </c>
      <c r="E144" s="78">
        <v>6</v>
      </c>
      <c r="F144" s="78">
        <v>0</v>
      </c>
      <c r="G144" s="83">
        <v>27257</v>
      </c>
      <c r="H144" s="78">
        <v>701</v>
      </c>
      <c r="L144" s="80"/>
      <c r="M144" s="80">
        <f t="shared" si="8"/>
        <v>23.25</v>
      </c>
      <c r="N144" s="80">
        <f t="shared" si="11"/>
        <v>855.74193548387098</v>
      </c>
      <c r="O144" s="82">
        <f t="shared" si="9"/>
        <v>541.9354838709678</v>
      </c>
      <c r="P144" s="83">
        <f t="shared" si="10"/>
        <v>2516.6451612903224</v>
      </c>
    </row>
    <row r="145" spans="1:16">
      <c r="A145" s="77">
        <v>41997.409722222219</v>
      </c>
      <c r="B145" s="83">
        <v>1030</v>
      </c>
      <c r="C145" s="78">
        <v>639</v>
      </c>
      <c r="D145" s="78">
        <v>2338</v>
      </c>
      <c r="E145" s="78">
        <v>6</v>
      </c>
      <c r="F145" s="78">
        <v>0</v>
      </c>
      <c r="G145" s="83">
        <v>28357</v>
      </c>
      <c r="H145" s="78">
        <v>708</v>
      </c>
      <c r="L145" s="80"/>
      <c r="M145" s="80">
        <f t="shared" si="8"/>
        <v>25.833333333197515</v>
      </c>
      <c r="N145" s="80">
        <f t="shared" si="11"/>
        <v>956.90322581148257</v>
      </c>
      <c r="O145" s="82">
        <f t="shared" si="9"/>
        <v>593.65161290634694</v>
      </c>
      <c r="P145" s="83">
        <f t="shared" si="10"/>
        <v>2172.0774193662583</v>
      </c>
    </row>
    <row r="146" spans="1:16">
      <c r="A146" s="77">
        <v>41998.326388888891</v>
      </c>
      <c r="B146" s="83">
        <v>1089</v>
      </c>
      <c r="C146" s="78">
        <v>437</v>
      </c>
      <c r="D146" s="78">
        <v>2392</v>
      </c>
      <c r="E146" s="78">
        <v>6</v>
      </c>
      <c r="F146" s="78">
        <v>0</v>
      </c>
      <c r="G146" s="83">
        <v>29457</v>
      </c>
      <c r="H146" s="78">
        <v>715</v>
      </c>
      <c r="L146" s="80"/>
      <c r="M146" s="80">
        <f t="shared" si="8"/>
        <v>22.000000000116415</v>
      </c>
      <c r="N146" s="80">
        <f t="shared" si="11"/>
        <v>1187.9999999937136</v>
      </c>
      <c r="O146" s="82">
        <f t="shared" si="9"/>
        <v>476.72727272475004</v>
      </c>
      <c r="P146" s="83">
        <f t="shared" si="10"/>
        <v>2609.4545454407371</v>
      </c>
    </row>
    <row r="147" spans="1:16">
      <c r="A147" s="77">
        <v>41999.333333333336</v>
      </c>
      <c r="B147" s="83">
        <v>909</v>
      </c>
      <c r="C147" s="78">
        <v>556</v>
      </c>
      <c r="D147" s="78">
        <v>2517</v>
      </c>
      <c r="E147" s="78">
        <v>6</v>
      </c>
      <c r="F147" s="78">
        <v>0</v>
      </c>
      <c r="G147" s="83">
        <v>30357</v>
      </c>
      <c r="H147" s="78">
        <v>722</v>
      </c>
      <c r="L147" s="80"/>
      <c r="M147" s="80">
        <f t="shared" si="8"/>
        <v>24.166666666686069</v>
      </c>
      <c r="N147" s="80">
        <f t="shared" si="11"/>
        <v>902.73103448203381</v>
      </c>
      <c r="O147" s="82">
        <f t="shared" si="9"/>
        <v>552.16551724093597</v>
      </c>
      <c r="P147" s="83">
        <f t="shared" si="10"/>
        <v>2499.6413793083379</v>
      </c>
    </row>
    <row r="148" spans="1:16">
      <c r="A148" s="77">
        <v>42002.354166666664</v>
      </c>
      <c r="B148" s="83">
        <v>2267</v>
      </c>
      <c r="C148" s="78">
        <v>1681</v>
      </c>
      <c r="D148" s="78">
        <v>8336</v>
      </c>
      <c r="E148" s="78">
        <v>21</v>
      </c>
      <c r="F148" s="78">
        <v>2</v>
      </c>
      <c r="G148" s="83">
        <v>32657</v>
      </c>
      <c r="H148" s="78">
        <v>746</v>
      </c>
      <c r="L148" s="80"/>
      <c r="M148" s="80">
        <f t="shared" si="8"/>
        <v>72.499999999883585</v>
      </c>
      <c r="N148" s="80">
        <f t="shared" si="11"/>
        <v>750.45517241499806</v>
      </c>
      <c r="O148" s="82">
        <f t="shared" si="9"/>
        <v>556.46896551813495</v>
      </c>
      <c r="P148" s="83">
        <f t="shared" si="10"/>
        <v>2759.503448280293</v>
      </c>
    </row>
    <row r="149" spans="1:16">
      <c r="A149" s="77">
        <v>42003.3125</v>
      </c>
      <c r="B149" s="83">
        <v>714</v>
      </c>
      <c r="C149" s="78">
        <v>471</v>
      </c>
      <c r="D149" s="78">
        <v>2499</v>
      </c>
      <c r="E149" s="78">
        <v>7</v>
      </c>
      <c r="F149" s="78">
        <v>0</v>
      </c>
      <c r="G149" s="83">
        <v>33357</v>
      </c>
      <c r="H149" s="78">
        <v>753</v>
      </c>
      <c r="L149" s="80"/>
      <c r="M149" s="80">
        <f t="shared" si="8"/>
        <v>23.000000000058208</v>
      </c>
      <c r="N149" s="80">
        <f t="shared" si="11"/>
        <v>745.04347825898401</v>
      </c>
      <c r="O149" s="82">
        <f t="shared" si="9"/>
        <v>491.4782608683214</v>
      </c>
      <c r="P149" s="83">
        <f t="shared" si="10"/>
        <v>2607.6521739064442</v>
      </c>
    </row>
    <row r="150" spans="1:16">
      <c r="A150" s="77">
        <v>42004.333333333336</v>
      </c>
      <c r="B150" s="83">
        <v>741</v>
      </c>
      <c r="C150" s="78">
        <v>568</v>
      </c>
      <c r="D150" s="78">
        <v>2678</v>
      </c>
      <c r="E150" s="78">
        <v>6</v>
      </c>
      <c r="F150" s="78">
        <v>0</v>
      </c>
      <c r="G150" s="83">
        <v>34157</v>
      </c>
      <c r="H150" s="78">
        <v>761</v>
      </c>
      <c r="L150" s="80"/>
      <c r="M150" s="80">
        <f t="shared" si="8"/>
        <v>24.500000000058208</v>
      </c>
      <c r="N150" s="80">
        <f t="shared" si="11"/>
        <v>725.87755101868356</v>
      </c>
      <c r="O150" s="82">
        <f t="shared" si="9"/>
        <v>556.40816326398419</v>
      </c>
      <c r="P150" s="83">
        <f t="shared" si="10"/>
        <v>2623.3469387692776</v>
      </c>
    </row>
    <row r="151" spans="1:16">
      <c r="A151" s="77">
        <v>42006.322916666664</v>
      </c>
      <c r="B151" s="83">
        <v>1948</v>
      </c>
      <c r="C151" s="78">
        <v>1207</v>
      </c>
      <c r="D151" s="78">
        <v>5821</v>
      </c>
      <c r="E151" s="78">
        <v>13</v>
      </c>
      <c r="F151" s="78">
        <v>0</v>
      </c>
      <c r="G151" s="83">
        <v>36057</v>
      </c>
      <c r="H151" s="78">
        <v>778</v>
      </c>
      <c r="L151" s="80"/>
      <c r="M151" s="80">
        <f t="shared" si="8"/>
        <v>47.749999999883585</v>
      </c>
      <c r="N151" s="80">
        <f t="shared" si="11"/>
        <v>979.09947644217755</v>
      </c>
      <c r="O151" s="82">
        <f t="shared" si="9"/>
        <v>606.65968586535337</v>
      </c>
      <c r="P151" s="83">
        <f t="shared" si="10"/>
        <v>2925.738219902421</v>
      </c>
    </row>
    <row r="152" spans="1:16">
      <c r="A152" s="77">
        <v>42009.333333333336</v>
      </c>
      <c r="B152" s="83">
        <v>1950</v>
      </c>
      <c r="C152" s="78">
        <v>1644</v>
      </c>
      <c r="D152" s="78">
        <v>5332</v>
      </c>
      <c r="E152" s="78">
        <v>16</v>
      </c>
      <c r="F152" s="78">
        <v>93</v>
      </c>
      <c r="G152" s="83">
        <v>38057</v>
      </c>
      <c r="H152" s="78">
        <v>793</v>
      </c>
      <c r="L152" s="80"/>
      <c r="M152" s="80">
        <f t="shared" si="8"/>
        <v>72.250000000116415</v>
      </c>
      <c r="N152" s="80">
        <f t="shared" si="11"/>
        <v>647.75086505085937</v>
      </c>
      <c r="O152" s="82">
        <f t="shared" si="9"/>
        <v>546.10380622749381</v>
      </c>
      <c r="P152" s="83">
        <f t="shared" si="10"/>
        <v>1771.1833910006062</v>
      </c>
    </row>
    <row r="153" spans="1:16">
      <c r="A153" s="77">
        <v>42010.34375</v>
      </c>
      <c r="B153" s="83">
        <v>916</v>
      </c>
      <c r="C153" s="78">
        <v>613</v>
      </c>
      <c r="D153" s="78">
        <v>3275</v>
      </c>
      <c r="E153" s="78">
        <v>9</v>
      </c>
      <c r="F153" s="78">
        <v>4</v>
      </c>
      <c r="G153" s="83">
        <v>38957</v>
      </c>
      <c r="H153" s="78">
        <v>803</v>
      </c>
      <c r="L153" s="80"/>
      <c r="M153" s="80">
        <f t="shared" si="8"/>
        <v>24.249999999941792</v>
      </c>
      <c r="N153" s="80">
        <f t="shared" si="11"/>
        <v>906.55670103310376</v>
      </c>
      <c r="O153" s="82">
        <f t="shared" si="9"/>
        <v>606.68041237259024</v>
      </c>
      <c r="P153" s="83">
        <f t="shared" si="10"/>
        <v>3241.2371134098421</v>
      </c>
    </row>
    <row r="154" spans="1:16">
      <c r="A154" s="77">
        <v>42011.375</v>
      </c>
      <c r="B154" s="83">
        <v>1595</v>
      </c>
      <c r="C154" s="78">
        <v>654</v>
      </c>
      <c r="D154" s="78">
        <v>3614</v>
      </c>
      <c r="E154" s="78">
        <v>8</v>
      </c>
      <c r="F154" s="78">
        <v>0</v>
      </c>
      <c r="G154" s="83">
        <v>40557</v>
      </c>
      <c r="H154" s="78">
        <v>813</v>
      </c>
      <c r="L154" s="80"/>
      <c r="M154" s="80">
        <f t="shared" si="8"/>
        <v>24.75</v>
      </c>
      <c r="N154" s="80">
        <f t="shared" si="11"/>
        <v>1546.6666666666665</v>
      </c>
      <c r="O154" s="82">
        <f t="shared" si="9"/>
        <v>634.18181818181824</v>
      </c>
      <c r="P154" s="83">
        <f t="shared" si="10"/>
        <v>3504.4848484848485</v>
      </c>
    </row>
    <row r="155" spans="1:16">
      <c r="A155" s="77">
        <v>42012.326388888891</v>
      </c>
      <c r="B155" s="83">
        <v>494</v>
      </c>
      <c r="C155" s="78">
        <v>485</v>
      </c>
      <c r="D155" s="78">
        <v>1172</v>
      </c>
      <c r="E155" s="78">
        <v>3</v>
      </c>
      <c r="F155" s="78">
        <v>86</v>
      </c>
      <c r="G155" s="83">
        <v>41157</v>
      </c>
      <c r="H155" s="78">
        <v>817</v>
      </c>
      <c r="L155" s="80"/>
      <c r="M155" s="80">
        <f t="shared" si="8"/>
        <v>22.833333333372138</v>
      </c>
      <c r="N155" s="80">
        <f t="shared" si="11"/>
        <v>519.24087591152625</v>
      </c>
      <c r="O155" s="82">
        <f t="shared" si="9"/>
        <v>509.78102189694391</v>
      </c>
      <c r="P155" s="83">
        <f t="shared" si="10"/>
        <v>1231.8832116767385</v>
      </c>
    </row>
    <row r="156" spans="1:16">
      <c r="A156" s="77">
        <v>42013.361111111109</v>
      </c>
      <c r="B156" s="83">
        <v>924</v>
      </c>
      <c r="C156" s="78">
        <v>542</v>
      </c>
      <c r="D156" s="78">
        <v>3272</v>
      </c>
      <c r="E156" s="78">
        <v>8</v>
      </c>
      <c r="F156" s="78">
        <v>1</v>
      </c>
      <c r="G156" s="83">
        <v>42057</v>
      </c>
      <c r="H156" s="78">
        <v>826</v>
      </c>
      <c r="L156" s="80"/>
      <c r="M156" s="80">
        <f t="shared" si="8"/>
        <v>24.833333333255723</v>
      </c>
      <c r="N156" s="80">
        <f t="shared" si="11"/>
        <v>892.99328859339471</v>
      </c>
      <c r="O156" s="82">
        <f t="shared" si="9"/>
        <v>523.81208053854982</v>
      </c>
      <c r="P156" s="83">
        <f t="shared" si="10"/>
        <v>3162.2013422917621</v>
      </c>
    </row>
    <row r="157" spans="1:16">
      <c r="A157" s="77">
        <v>42014.375</v>
      </c>
      <c r="B157" s="83">
        <v>1014</v>
      </c>
      <c r="C157" s="78">
        <v>639</v>
      </c>
      <c r="D157" s="78">
        <v>3314</v>
      </c>
      <c r="E157" s="78">
        <v>7</v>
      </c>
      <c r="F157" s="78">
        <v>1</v>
      </c>
      <c r="G157" s="83">
        <v>43057</v>
      </c>
      <c r="H157" s="78">
        <v>836</v>
      </c>
      <c r="L157" s="80"/>
      <c r="M157" s="80">
        <f t="shared" si="8"/>
        <v>24.333333333372138</v>
      </c>
      <c r="N157" s="80">
        <f t="shared" si="11"/>
        <v>1000.109589039501</v>
      </c>
      <c r="O157" s="82">
        <f t="shared" si="9"/>
        <v>630.24657534146058</v>
      </c>
      <c r="P157" s="83">
        <f t="shared" si="10"/>
        <v>3268.6027397208154</v>
      </c>
    </row>
    <row r="158" spans="1:16">
      <c r="A158" s="77">
        <v>42015.472222222219</v>
      </c>
      <c r="B158" s="83">
        <v>979</v>
      </c>
      <c r="C158" s="78">
        <v>670</v>
      </c>
      <c r="D158" s="78">
        <v>3465</v>
      </c>
      <c r="E158" s="78">
        <v>7</v>
      </c>
      <c r="F158" s="78">
        <v>0</v>
      </c>
      <c r="G158" s="83">
        <v>44057</v>
      </c>
      <c r="H158" s="78">
        <v>846</v>
      </c>
      <c r="L158" s="80"/>
      <c r="M158" s="80">
        <f t="shared" si="8"/>
        <v>26.333333333255723</v>
      </c>
      <c r="N158" s="80">
        <f t="shared" si="11"/>
        <v>892.25316455959171</v>
      </c>
      <c r="O158" s="82">
        <f t="shared" si="9"/>
        <v>610.63291139420471</v>
      </c>
      <c r="P158" s="83">
        <f t="shared" si="10"/>
        <v>3157.9746835536112</v>
      </c>
    </row>
    <row r="159" spans="1:16">
      <c r="A159" s="77">
        <v>42016.318749999999</v>
      </c>
      <c r="B159" s="83">
        <v>691</v>
      </c>
      <c r="C159" s="78">
        <v>450</v>
      </c>
      <c r="D159" s="78">
        <v>9126</v>
      </c>
      <c r="E159" s="78">
        <v>11</v>
      </c>
      <c r="F159" s="78">
        <v>5</v>
      </c>
      <c r="G159" s="83">
        <v>44757</v>
      </c>
      <c r="H159" s="78">
        <v>852</v>
      </c>
      <c r="L159" s="80"/>
      <c r="M159" s="80">
        <f t="shared" si="8"/>
        <v>20.316666666709352</v>
      </c>
      <c r="N159" s="80">
        <f t="shared" si="11"/>
        <v>816.27563576530702</v>
      </c>
      <c r="O159" s="82">
        <f t="shared" si="9"/>
        <v>531.58326497017106</v>
      </c>
      <c r="P159" s="83">
        <f t="shared" si="10"/>
        <v>10780.50861359507</v>
      </c>
    </row>
    <row r="160" spans="1:16">
      <c r="A160" s="77">
        <v>42017.333333333336</v>
      </c>
      <c r="B160" s="83">
        <v>658</v>
      </c>
      <c r="C160" s="78">
        <v>688</v>
      </c>
      <c r="D160" s="78">
        <v>3209</v>
      </c>
      <c r="E160" s="78">
        <v>7</v>
      </c>
      <c r="F160" s="78">
        <v>1</v>
      </c>
      <c r="G160" s="83">
        <v>45757</v>
      </c>
      <c r="H160" s="78">
        <v>862</v>
      </c>
      <c r="L160" s="80"/>
      <c r="M160" s="80">
        <f t="shared" si="8"/>
        <v>24.350000000093132</v>
      </c>
      <c r="N160" s="80">
        <f t="shared" si="11"/>
        <v>648.54209445337165</v>
      </c>
      <c r="O160" s="82">
        <f t="shared" si="9"/>
        <v>678.11088295428522</v>
      </c>
      <c r="P160" s="83">
        <f t="shared" si="10"/>
        <v>3162.8747433143917</v>
      </c>
    </row>
    <row r="161" spans="1:16">
      <c r="A161" s="77">
        <v>42018.368055555555</v>
      </c>
      <c r="B161" s="83">
        <v>886</v>
      </c>
      <c r="C161" s="78">
        <v>693</v>
      </c>
      <c r="D161" s="78">
        <v>3137</v>
      </c>
      <c r="E161" s="78">
        <v>7</v>
      </c>
      <c r="F161" s="78">
        <v>2</v>
      </c>
      <c r="G161" s="83">
        <v>46757</v>
      </c>
      <c r="H161" s="78">
        <v>872</v>
      </c>
      <c r="L161" s="80"/>
      <c r="M161" s="80">
        <f t="shared" si="8"/>
        <v>24.833333333255723</v>
      </c>
      <c r="N161" s="80">
        <f t="shared" si="11"/>
        <v>856.26845637851488</v>
      </c>
      <c r="O161" s="82">
        <f t="shared" si="9"/>
        <v>669.74496644504609</v>
      </c>
      <c r="P161" s="83">
        <f t="shared" si="10"/>
        <v>3031.7315436336357</v>
      </c>
    </row>
    <row r="162" spans="1:16">
      <c r="A162" s="77">
        <v>42019.3125</v>
      </c>
      <c r="B162" s="83">
        <v>990</v>
      </c>
      <c r="C162" s="78">
        <v>539</v>
      </c>
      <c r="D162" s="78">
        <v>3482</v>
      </c>
      <c r="E162" s="78">
        <v>7</v>
      </c>
      <c r="F162" s="78">
        <v>1</v>
      </c>
      <c r="G162" s="83">
        <v>47657</v>
      </c>
      <c r="H162" s="78">
        <v>881</v>
      </c>
      <c r="L162" s="80"/>
      <c r="M162" s="80">
        <f t="shared" si="8"/>
        <v>22.666666666686069</v>
      </c>
      <c r="N162" s="80">
        <f t="shared" si="11"/>
        <v>1048.2352941167499</v>
      </c>
      <c r="O162" s="82">
        <f t="shared" si="9"/>
        <v>570.70588235245259</v>
      </c>
      <c r="P162" s="83">
        <f t="shared" si="10"/>
        <v>3686.8235294086089</v>
      </c>
    </row>
    <row r="163" spans="1:16">
      <c r="A163" s="77">
        <v>42020.375</v>
      </c>
      <c r="B163" s="83">
        <v>923</v>
      </c>
      <c r="C163" s="78">
        <v>637</v>
      </c>
      <c r="D163" s="78">
        <v>3271</v>
      </c>
      <c r="E163" s="78">
        <v>7</v>
      </c>
      <c r="F163" s="78">
        <v>6</v>
      </c>
      <c r="G163" s="83">
        <v>48557</v>
      </c>
      <c r="H163" s="78">
        <v>890</v>
      </c>
      <c r="L163" s="80"/>
      <c r="M163" s="80">
        <f t="shared" si="8"/>
        <v>25.5</v>
      </c>
      <c r="N163" s="80">
        <f t="shared" si="11"/>
        <v>868.70588235294122</v>
      </c>
      <c r="O163" s="82">
        <f t="shared" si="9"/>
        <v>599.52941176470586</v>
      </c>
      <c r="P163" s="83">
        <f t="shared" si="10"/>
        <v>3078.588235294118</v>
      </c>
    </row>
    <row r="164" spans="1:16">
      <c r="A164" s="77">
        <v>42021.347222222219</v>
      </c>
      <c r="B164" s="83">
        <v>912</v>
      </c>
      <c r="C164" s="78">
        <v>550</v>
      </c>
      <c r="D164" s="78">
        <v>3138</v>
      </c>
      <c r="E164" s="78">
        <v>7</v>
      </c>
      <c r="F164" s="78">
        <v>0</v>
      </c>
      <c r="G164" s="83">
        <v>49457</v>
      </c>
      <c r="H164" s="78">
        <v>899</v>
      </c>
      <c r="L164" s="80"/>
      <c r="M164" s="80">
        <f t="shared" si="8"/>
        <v>23.333333333255723</v>
      </c>
      <c r="N164" s="80">
        <f t="shared" si="11"/>
        <v>938.05714286026296</v>
      </c>
      <c r="O164" s="82">
        <f t="shared" si="9"/>
        <v>565.71428571616741</v>
      </c>
      <c r="P164" s="83">
        <f t="shared" si="10"/>
        <v>3227.6571428678781</v>
      </c>
    </row>
    <row r="165" spans="1:16">
      <c r="A165" s="77">
        <v>42022.583333333336</v>
      </c>
      <c r="B165" s="83">
        <v>1138</v>
      </c>
      <c r="C165" s="78">
        <v>720</v>
      </c>
      <c r="D165" s="78">
        <v>3513</v>
      </c>
      <c r="E165" s="78">
        <v>6</v>
      </c>
      <c r="F165" s="78">
        <v>27</v>
      </c>
      <c r="G165" s="83">
        <v>50657</v>
      </c>
      <c r="H165" s="78">
        <v>909</v>
      </c>
      <c r="M165" s="80">
        <f t="shared" si="8"/>
        <v>29.666666666802485</v>
      </c>
      <c r="N165" s="80">
        <f t="shared" si="11"/>
        <v>920.62921347893121</v>
      </c>
      <c r="O165" s="82">
        <f t="shared" si="9"/>
        <v>582.471910109693</v>
      </c>
      <c r="P165" s="83">
        <f t="shared" si="10"/>
        <v>2841.9775280768768</v>
      </c>
    </row>
    <row r="166" spans="1:16">
      <c r="A166" s="77">
        <v>42023.364583333336</v>
      </c>
      <c r="B166" s="83">
        <v>423</v>
      </c>
      <c r="C166" s="78">
        <v>318</v>
      </c>
      <c r="D166" s="78">
        <v>1419</v>
      </c>
      <c r="E166" s="78">
        <v>4</v>
      </c>
      <c r="F166" s="78">
        <v>0</v>
      </c>
      <c r="G166" s="83">
        <v>51057</v>
      </c>
      <c r="H166" s="78">
        <v>914</v>
      </c>
      <c r="M166" s="80">
        <f t="shared" si="8"/>
        <v>18.75</v>
      </c>
      <c r="N166" s="80">
        <f t="shared" si="11"/>
        <v>541.43999999999994</v>
      </c>
      <c r="O166" s="82">
        <f t="shared" si="9"/>
        <v>407.04</v>
      </c>
      <c r="P166" s="83">
        <f t="shared" si="10"/>
        <v>1816.3200000000002</v>
      </c>
    </row>
    <row r="167" spans="1:16">
      <c r="A167" s="77">
        <v>42024.384027777778</v>
      </c>
      <c r="B167" s="83">
        <v>704</v>
      </c>
      <c r="C167" s="78">
        <v>427</v>
      </c>
      <c r="D167" s="78">
        <v>1706</v>
      </c>
      <c r="E167" s="78">
        <v>5</v>
      </c>
      <c r="F167" s="78">
        <v>1</v>
      </c>
      <c r="G167" s="83">
        <v>51757</v>
      </c>
      <c r="H167" s="78">
        <v>919</v>
      </c>
      <c r="M167" s="80">
        <f t="shared" si="8"/>
        <v>24.46666666661622</v>
      </c>
      <c r="N167" s="80">
        <f t="shared" si="11"/>
        <v>690.57220708589261</v>
      </c>
      <c r="O167" s="82">
        <f t="shared" si="9"/>
        <v>418.85558583192631</v>
      </c>
      <c r="P167" s="83">
        <f t="shared" si="10"/>
        <v>1673.4604904666655</v>
      </c>
    </row>
    <row r="168" spans="1:16">
      <c r="A168" s="77">
        <v>42026.322916666664</v>
      </c>
      <c r="B168" s="83">
        <v>1026</v>
      </c>
      <c r="C168" s="78">
        <v>795</v>
      </c>
      <c r="D168" s="78">
        <v>3024</v>
      </c>
      <c r="E168" s="78">
        <v>10</v>
      </c>
      <c r="F168" s="78">
        <v>3</v>
      </c>
      <c r="G168" s="83">
        <v>52857</v>
      </c>
      <c r="H168" s="78">
        <v>928</v>
      </c>
      <c r="M168" s="80">
        <f t="shared" si="8"/>
        <v>46.533333333267365</v>
      </c>
      <c r="N168" s="80">
        <f t="shared" si="11"/>
        <v>529.16905444201086</v>
      </c>
      <c r="O168" s="82">
        <f t="shared" si="9"/>
        <v>410.02865329571023</v>
      </c>
      <c r="P168" s="83">
        <f t="shared" si="10"/>
        <v>1559.6561604606636</v>
      </c>
    </row>
    <row r="169" spans="1:16">
      <c r="A169" s="77">
        <v>42027.34375</v>
      </c>
      <c r="B169" s="83">
        <v>555</v>
      </c>
      <c r="C169" s="78">
        <v>459</v>
      </c>
      <c r="D169" s="78">
        <v>1896</v>
      </c>
      <c r="E169" s="78">
        <v>8</v>
      </c>
      <c r="F169" s="78">
        <v>5</v>
      </c>
      <c r="G169" s="83">
        <v>53357</v>
      </c>
      <c r="H169" s="78">
        <v>933</v>
      </c>
      <c r="M169" s="80">
        <f t="shared" si="8"/>
        <v>24.500000000058208</v>
      </c>
      <c r="N169" s="80">
        <f t="shared" si="11"/>
        <v>543.67346938646347</v>
      </c>
      <c r="O169" s="82">
        <f t="shared" si="9"/>
        <v>449.6326530601562</v>
      </c>
      <c r="P169" s="83">
        <f t="shared" si="10"/>
        <v>1857.3061224445669</v>
      </c>
    </row>
    <row r="170" spans="1:16">
      <c r="A170" s="77">
        <v>42028.368055555555</v>
      </c>
      <c r="B170" s="83">
        <v>679</v>
      </c>
      <c r="C170" s="78">
        <v>514</v>
      </c>
      <c r="D170" s="78">
        <v>2203</v>
      </c>
      <c r="E170" s="78">
        <v>9</v>
      </c>
      <c r="F170" s="78">
        <v>0</v>
      </c>
      <c r="G170" s="83">
        <v>54057</v>
      </c>
      <c r="H170" s="78">
        <v>940</v>
      </c>
      <c r="M170" s="80">
        <f t="shared" si="8"/>
        <v>24.583333333313931</v>
      </c>
      <c r="N170" s="80">
        <f t="shared" si="11"/>
        <v>662.88813559374353</v>
      </c>
      <c r="O170" s="82">
        <f t="shared" si="9"/>
        <v>501.80338983090451</v>
      </c>
      <c r="P170" s="83">
        <f t="shared" si="10"/>
        <v>2150.725423730511</v>
      </c>
    </row>
    <row r="171" spans="1:16">
      <c r="A171" s="77">
        <v>42029.350694444445</v>
      </c>
      <c r="B171" s="83">
        <v>556</v>
      </c>
      <c r="C171" s="78">
        <v>514</v>
      </c>
      <c r="D171" s="78">
        <v>1917</v>
      </c>
      <c r="E171" s="78">
        <v>8</v>
      </c>
      <c r="F171" s="78">
        <v>0</v>
      </c>
      <c r="G171" s="83">
        <v>54657</v>
      </c>
      <c r="H171" s="78">
        <v>946</v>
      </c>
      <c r="M171" s="80">
        <f t="shared" si="8"/>
        <v>23.583333333372138</v>
      </c>
      <c r="N171" s="80">
        <f t="shared" si="11"/>
        <v>565.82332155383938</v>
      </c>
      <c r="O171" s="82">
        <f t="shared" si="9"/>
        <v>523.0812720839449</v>
      </c>
      <c r="P171" s="83">
        <f t="shared" si="10"/>
        <v>1950.86925794732</v>
      </c>
    </row>
    <row r="172" spans="1:16">
      <c r="A172" s="77">
        <v>42030.326388888891</v>
      </c>
      <c r="B172" s="83">
        <v>584</v>
      </c>
      <c r="C172" s="78">
        <v>562</v>
      </c>
      <c r="D172" s="78">
        <v>2000</v>
      </c>
      <c r="E172" s="78">
        <v>8</v>
      </c>
      <c r="F172" s="78">
        <v>0</v>
      </c>
      <c r="G172" s="83">
        <v>55257</v>
      </c>
      <c r="H172" s="78">
        <v>952</v>
      </c>
      <c r="M172" s="80">
        <f t="shared" si="8"/>
        <v>23.416666666686069</v>
      </c>
      <c r="N172" s="80">
        <f t="shared" si="11"/>
        <v>598.54804270413035</v>
      </c>
      <c r="O172" s="82">
        <f t="shared" si="9"/>
        <v>575.99999999952274</v>
      </c>
      <c r="P172" s="83">
        <f t="shared" si="10"/>
        <v>2049.8220640552408</v>
      </c>
    </row>
    <row r="173" spans="1:16">
      <c r="A173" s="77">
        <v>42031.395833333336</v>
      </c>
      <c r="B173" s="83">
        <v>655</v>
      </c>
      <c r="C173" s="78">
        <v>631</v>
      </c>
      <c r="D173" s="78">
        <v>2250</v>
      </c>
      <c r="E173" s="78">
        <v>11</v>
      </c>
      <c r="F173" s="78">
        <v>0</v>
      </c>
      <c r="G173" s="83">
        <v>55857</v>
      </c>
      <c r="H173" s="78">
        <v>959</v>
      </c>
      <c r="M173" s="80">
        <f t="shared" si="8"/>
        <v>25.666666666686069</v>
      </c>
      <c r="N173" s="80">
        <f t="shared" si="11"/>
        <v>612.46753246706953</v>
      </c>
      <c r="O173" s="82">
        <f t="shared" si="9"/>
        <v>590.02597402552806</v>
      </c>
      <c r="P173" s="83">
        <f t="shared" si="10"/>
        <v>2103.8961038945135</v>
      </c>
    </row>
    <row r="174" spans="1:16">
      <c r="A174" s="77">
        <v>42032.395833333336</v>
      </c>
      <c r="M174" s="80">
        <f t="shared" si="8"/>
        <v>24</v>
      </c>
      <c r="N174" s="80">
        <f t="shared" si="11"/>
        <v>0</v>
      </c>
      <c r="O174" s="82">
        <f t="shared" si="9"/>
        <v>0</v>
      </c>
      <c r="P174" s="83">
        <f t="shared" si="10"/>
        <v>0</v>
      </c>
    </row>
    <row r="175" spans="1:16">
      <c r="A175" s="77">
        <v>42033.333333333336</v>
      </c>
      <c r="B175" s="83">
        <v>1386</v>
      </c>
      <c r="C175" s="78">
        <v>1279</v>
      </c>
      <c r="D175" s="78">
        <v>4768</v>
      </c>
      <c r="E175" s="78">
        <v>15</v>
      </c>
      <c r="F175" s="78">
        <v>0</v>
      </c>
      <c r="G175" s="83">
        <v>57257</v>
      </c>
      <c r="H175" s="78">
        <v>973</v>
      </c>
      <c r="M175" s="80">
        <f t="shared" si="8"/>
        <v>22.5</v>
      </c>
      <c r="N175" s="80">
        <f t="shared" si="11"/>
        <v>1478.4</v>
      </c>
      <c r="O175" s="82">
        <f t="shared" si="9"/>
        <v>1364.2666666666667</v>
      </c>
      <c r="P175" s="83">
        <f t="shared" si="10"/>
        <v>5085.8666666666668</v>
      </c>
    </row>
    <row r="176" spans="1:16">
      <c r="A176" s="77">
        <v>42034.364583333336</v>
      </c>
      <c r="B176" s="83">
        <v>742</v>
      </c>
      <c r="C176" s="78">
        <v>675</v>
      </c>
      <c r="D176" s="78">
        <v>2524</v>
      </c>
      <c r="E176" s="78">
        <v>7</v>
      </c>
      <c r="F176" s="78">
        <v>0</v>
      </c>
      <c r="G176" s="83">
        <v>58057</v>
      </c>
      <c r="H176" s="78">
        <v>980</v>
      </c>
      <c r="M176" s="80">
        <f t="shared" si="8"/>
        <v>24.75</v>
      </c>
      <c r="N176" s="80">
        <f t="shared" si="11"/>
        <v>719.5151515151515</v>
      </c>
      <c r="O176" s="82">
        <f t="shared" si="9"/>
        <v>654.5454545454545</v>
      </c>
      <c r="P176" s="83">
        <f t="shared" si="10"/>
        <v>2447.5151515151515</v>
      </c>
    </row>
    <row r="177" spans="1:16">
      <c r="A177" s="77">
        <v>42035.458333333336</v>
      </c>
      <c r="B177" s="83">
        <v>833</v>
      </c>
      <c r="C177" s="78">
        <v>744</v>
      </c>
      <c r="D177" s="78">
        <v>3006</v>
      </c>
      <c r="E177" s="78">
        <v>9</v>
      </c>
      <c r="F177" s="78">
        <v>0</v>
      </c>
      <c r="G177" s="83">
        <v>58857</v>
      </c>
      <c r="H177" s="78">
        <v>989</v>
      </c>
      <c r="M177" s="80">
        <f t="shared" si="8"/>
        <v>26.25</v>
      </c>
      <c r="N177" s="80">
        <f t="shared" si="11"/>
        <v>761.6</v>
      </c>
      <c r="O177" s="82">
        <f t="shared" si="9"/>
        <v>680.2285714285714</v>
      </c>
      <c r="P177" s="83">
        <f t="shared" si="10"/>
        <v>2748.3428571428572</v>
      </c>
    </row>
    <row r="178" spans="1:16">
      <c r="A178" s="77">
        <v>42036.333333333336</v>
      </c>
      <c r="B178" s="83">
        <v>743</v>
      </c>
      <c r="C178" s="78">
        <v>491</v>
      </c>
      <c r="D178" s="78">
        <v>2466</v>
      </c>
      <c r="E178" s="78">
        <v>7</v>
      </c>
      <c r="F178" s="78">
        <v>0</v>
      </c>
      <c r="G178" s="83">
        <v>59657</v>
      </c>
      <c r="H178" s="78">
        <v>997</v>
      </c>
      <c r="I178" s="78" t="s">
        <v>92</v>
      </c>
      <c r="J178" s="78">
        <v>1</v>
      </c>
      <c r="K178" s="78">
        <v>0</v>
      </c>
      <c r="M178" s="80">
        <f t="shared" si="8"/>
        <v>21</v>
      </c>
      <c r="N178" s="80">
        <f t="shared" si="11"/>
        <v>849.14285714285711</v>
      </c>
      <c r="O178" s="82">
        <f t="shared" si="9"/>
        <v>561.14285714285711</v>
      </c>
      <c r="P178" s="83">
        <f t="shared" si="10"/>
        <v>2818.2857142857142</v>
      </c>
    </row>
    <row r="179" spans="1:16">
      <c r="A179" s="77">
        <v>42037.364583333336</v>
      </c>
      <c r="B179" s="83">
        <v>897</v>
      </c>
      <c r="C179" s="78">
        <v>596</v>
      </c>
      <c r="D179" s="78">
        <v>2822</v>
      </c>
      <c r="E179" s="78">
        <v>16</v>
      </c>
      <c r="F179" s="78">
        <v>0</v>
      </c>
      <c r="G179" s="83">
        <v>60557</v>
      </c>
      <c r="H179" s="78">
        <v>1005</v>
      </c>
      <c r="I179" s="78" t="s">
        <v>93</v>
      </c>
      <c r="J179" s="78">
        <v>2</v>
      </c>
      <c r="K179" s="78">
        <v>0</v>
      </c>
      <c r="M179" s="80">
        <f t="shared" si="8"/>
        <v>24.75</v>
      </c>
      <c r="N179" s="80">
        <f t="shared" si="11"/>
        <v>869.81818181818176</v>
      </c>
      <c r="O179" s="82">
        <f t="shared" si="9"/>
        <v>577.93939393939388</v>
      </c>
      <c r="P179" s="83">
        <f t="shared" si="10"/>
        <v>2736.4848484848485</v>
      </c>
    </row>
    <row r="180" spans="1:16">
      <c r="A180" s="77">
        <v>42038.427083333336</v>
      </c>
      <c r="B180" s="83">
        <v>834</v>
      </c>
      <c r="C180" s="78">
        <v>624</v>
      </c>
      <c r="D180" s="78">
        <v>2694</v>
      </c>
      <c r="E180" s="78">
        <v>9</v>
      </c>
      <c r="F180" s="78">
        <v>0</v>
      </c>
      <c r="G180" s="83">
        <v>61357</v>
      </c>
      <c r="H180" s="78">
        <v>1013</v>
      </c>
      <c r="I180" s="78" t="s">
        <v>92</v>
      </c>
      <c r="J180" s="78">
        <v>1</v>
      </c>
      <c r="K180" s="78">
        <v>0</v>
      </c>
      <c r="M180" s="80">
        <f t="shared" si="8"/>
        <v>25.5</v>
      </c>
      <c r="N180" s="80">
        <f t="shared" si="11"/>
        <v>784.94117647058818</v>
      </c>
      <c r="O180" s="82">
        <f t="shared" si="9"/>
        <v>587.29411764705878</v>
      </c>
      <c r="P180" s="83">
        <f t="shared" si="10"/>
        <v>2535.5294117647059</v>
      </c>
    </row>
    <row r="181" spans="1:16">
      <c r="A181" s="77">
        <v>42039.597222222219</v>
      </c>
      <c r="B181" s="83">
        <v>916</v>
      </c>
      <c r="C181" s="78">
        <v>656</v>
      </c>
      <c r="D181" s="78">
        <v>2910</v>
      </c>
      <c r="E181" s="78">
        <v>8</v>
      </c>
      <c r="F181" s="78">
        <v>4</v>
      </c>
      <c r="G181" s="83">
        <v>62357</v>
      </c>
      <c r="H181" s="78">
        <v>1021</v>
      </c>
      <c r="I181" s="78" t="s">
        <v>93</v>
      </c>
      <c r="J181" s="78">
        <v>1</v>
      </c>
      <c r="K181" s="78">
        <v>0</v>
      </c>
      <c r="M181" s="80">
        <f t="shared" si="8"/>
        <v>28.083333333197515</v>
      </c>
      <c r="N181" s="80">
        <f t="shared" si="11"/>
        <v>782.81305638360777</v>
      </c>
      <c r="O181" s="82">
        <f t="shared" si="9"/>
        <v>560.61721068520387</v>
      </c>
      <c r="P181" s="83">
        <f t="shared" si="10"/>
        <v>2486.8842730090601</v>
      </c>
    </row>
    <row r="182" spans="1:16">
      <c r="A182" s="77">
        <v>42040.37222222222</v>
      </c>
      <c r="B182" s="83">
        <v>485</v>
      </c>
      <c r="C182" s="78">
        <v>415</v>
      </c>
      <c r="D182" s="78">
        <v>1706</v>
      </c>
      <c r="E182" s="78">
        <v>5</v>
      </c>
      <c r="F182" s="78">
        <v>0</v>
      </c>
      <c r="G182" s="83">
        <v>62857</v>
      </c>
      <c r="H182" s="78">
        <v>1026</v>
      </c>
      <c r="I182" s="78" t="s">
        <v>93</v>
      </c>
      <c r="J182" s="78">
        <v>0</v>
      </c>
      <c r="K182" s="78">
        <v>0</v>
      </c>
      <c r="M182" s="80">
        <f t="shared" si="8"/>
        <v>18.600000000034925</v>
      </c>
      <c r="N182" s="80">
        <f t="shared" si="11"/>
        <v>625.80645161172811</v>
      </c>
      <c r="O182" s="82">
        <f t="shared" si="9"/>
        <v>535.4838709667365</v>
      </c>
      <c r="P182" s="83">
        <f t="shared" si="10"/>
        <v>2201.2903225765117</v>
      </c>
    </row>
    <row r="183" spans="1:16">
      <c r="A183" s="77">
        <v>42041.368055555555</v>
      </c>
      <c r="B183" s="83">
        <v>569</v>
      </c>
      <c r="C183" s="78">
        <v>578</v>
      </c>
      <c r="D183" s="78">
        <v>2005</v>
      </c>
      <c r="E183" s="78">
        <v>8</v>
      </c>
      <c r="F183" s="78">
        <v>0</v>
      </c>
      <c r="G183" s="83">
        <v>63357</v>
      </c>
      <c r="H183" s="78">
        <v>1032</v>
      </c>
      <c r="I183" s="78" t="s">
        <v>93</v>
      </c>
      <c r="J183" s="78">
        <v>1</v>
      </c>
      <c r="K183" s="78">
        <v>0</v>
      </c>
      <c r="M183" s="80">
        <f t="shared" si="8"/>
        <v>23.900000000023283</v>
      </c>
      <c r="N183" s="80">
        <f t="shared" si="11"/>
        <v>571.3807531375187</v>
      </c>
      <c r="O183" s="82">
        <f t="shared" si="9"/>
        <v>580.41841004127559</v>
      </c>
      <c r="P183" s="83">
        <f t="shared" si="10"/>
        <v>2013.3891213369507</v>
      </c>
    </row>
    <row r="184" spans="1:16">
      <c r="A184" s="77">
        <v>42042.322916666664</v>
      </c>
      <c r="B184" s="83">
        <v>694</v>
      </c>
      <c r="C184" s="78">
        <v>525</v>
      </c>
      <c r="D184" s="78">
        <v>2370</v>
      </c>
      <c r="E184" s="78">
        <v>6</v>
      </c>
      <c r="F184" s="78">
        <v>0</v>
      </c>
      <c r="G184" s="83">
        <v>64057</v>
      </c>
      <c r="H184" s="78">
        <v>1039</v>
      </c>
      <c r="I184" s="78" t="s">
        <v>93</v>
      </c>
      <c r="J184" s="78">
        <v>1</v>
      </c>
      <c r="K184" s="78">
        <v>0</v>
      </c>
      <c r="M184" s="80">
        <f t="shared" si="8"/>
        <v>22.916666666627862</v>
      </c>
      <c r="N184" s="80">
        <f t="shared" si="11"/>
        <v>726.80727272850345</v>
      </c>
      <c r="O184" s="82">
        <f t="shared" si="9"/>
        <v>549.81818181911285</v>
      </c>
      <c r="P184" s="83">
        <f t="shared" si="10"/>
        <v>2482.0363636405664</v>
      </c>
    </row>
    <row r="185" spans="1:16">
      <c r="A185" s="77">
        <v>42043.322916666664</v>
      </c>
      <c r="B185" s="83">
        <v>548</v>
      </c>
      <c r="C185" s="78">
        <v>538</v>
      </c>
      <c r="D185" s="78">
        <v>1930</v>
      </c>
      <c r="E185" s="78">
        <v>6</v>
      </c>
      <c r="F185" s="78">
        <v>0</v>
      </c>
      <c r="G185" s="83">
        <v>64657</v>
      </c>
      <c r="H185" s="78">
        <v>1045</v>
      </c>
      <c r="I185" s="78" t="s">
        <v>93</v>
      </c>
      <c r="J185" s="78">
        <v>0</v>
      </c>
      <c r="K185" s="78">
        <v>0</v>
      </c>
      <c r="M185" s="80">
        <f t="shared" si="8"/>
        <v>24</v>
      </c>
      <c r="N185" s="80">
        <f t="shared" si="11"/>
        <v>548</v>
      </c>
      <c r="O185" s="82">
        <f t="shared" si="9"/>
        <v>538</v>
      </c>
      <c r="P185" s="83">
        <f t="shared" si="10"/>
        <v>1930</v>
      </c>
    </row>
    <row r="186" spans="1:16">
      <c r="A186" s="77">
        <v>42044.493055555555</v>
      </c>
      <c r="B186" s="83">
        <v>485</v>
      </c>
      <c r="C186" s="78">
        <v>682</v>
      </c>
      <c r="D186" s="78">
        <v>1655</v>
      </c>
      <c r="E186" s="78">
        <v>5</v>
      </c>
      <c r="F186" s="78">
        <v>34</v>
      </c>
      <c r="G186" s="83">
        <v>65157</v>
      </c>
      <c r="H186" s="78">
        <v>1050</v>
      </c>
      <c r="I186" s="78" t="s">
        <v>95</v>
      </c>
      <c r="J186" s="78">
        <v>1</v>
      </c>
      <c r="K186" s="78">
        <v>0</v>
      </c>
      <c r="M186" s="80">
        <f t="shared" si="8"/>
        <v>28.083333333372138</v>
      </c>
      <c r="N186" s="80">
        <f t="shared" si="11"/>
        <v>414.48071216559936</v>
      </c>
      <c r="O186" s="82">
        <f t="shared" si="9"/>
        <v>582.8367952514202</v>
      </c>
      <c r="P186" s="83">
        <f t="shared" si="10"/>
        <v>1414.3620178021999</v>
      </c>
    </row>
    <row r="187" spans="1:16">
      <c r="A187" s="77">
        <v>42045.4</v>
      </c>
      <c r="B187" s="83">
        <v>862</v>
      </c>
      <c r="C187" s="78">
        <v>549</v>
      </c>
      <c r="D187" s="78">
        <v>2776</v>
      </c>
      <c r="E187" s="78">
        <v>8</v>
      </c>
      <c r="F187" s="78">
        <v>0</v>
      </c>
      <c r="G187" s="83">
        <v>66057</v>
      </c>
      <c r="H187" s="78">
        <v>1058</v>
      </c>
      <c r="I187" s="78" t="s">
        <v>92</v>
      </c>
      <c r="J187" s="78">
        <v>1</v>
      </c>
      <c r="K187" s="78">
        <v>0</v>
      </c>
      <c r="M187" s="80">
        <f t="shared" si="8"/>
        <v>21.766666666720994</v>
      </c>
      <c r="N187" s="80">
        <f t="shared" si="11"/>
        <v>950.44410413239029</v>
      </c>
      <c r="O187" s="82">
        <f t="shared" si="9"/>
        <v>605.32924961564072</v>
      </c>
      <c r="P187" s="83">
        <f t="shared" si="10"/>
        <v>3060.8269525191599</v>
      </c>
    </row>
    <row r="188" spans="1:16">
      <c r="A188" s="77">
        <v>42046.370138888888</v>
      </c>
      <c r="B188" s="83">
        <v>807</v>
      </c>
      <c r="C188" s="78">
        <v>576</v>
      </c>
      <c r="D188" s="78">
        <v>2858</v>
      </c>
      <c r="E188" s="78">
        <v>6</v>
      </c>
      <c r="F188" s="78">
        <v>0</v>
      </c>
      <c r="G188" s="83">
        <v>66857</v>
      </c>
      <c r="H188" s="78">
        <v>1066</v>
      </c>
      <c r="I188" s="78" t="s">
        <v>95</v>
      </c>
      <c r="J188" s="78">
        <v>1</v>
      </c>
      <c r="K188" s="78">
        <v>0</v>
      </c>
      <c r="M188" s="80">
        <f t="shared" si="8"/>
        <v>23.283333333267365</v>
      </c>
      <c r="N188" s="80">
        <f t="shared" si="11"/>
        <v>831.83965640894235</v>
      </c>
      <c r="O188" s="82">
        <f t="shared" si="9"/>
        <v>593.72942018779531</v>
      </c>
      <c r="P188" s="83">
        <f t="shared" si="10"/>
        <v>2945.9699355845814</v>
      </c>
    </row>
    <row r="189" spans="1:16">
      <c r="A189" s="77">
        <v>42047.319444444445</v>
      </c>
      <c r="B189" s="83">
        <v>1206</v>
      </c>
      <c r="C189" s="78">
        <v>565</v>
      </c>
      <c r="D189" s="78">
        <v>3320</v>
      </c>
      <c r="E189" s="78">
        <v>9</v>
      </c>
      <c r="F189" s="78">
        <v>4</v>
      </c>
      <c r="G189" s="83">
        <v>68057</v>
      </c>
      <c r="H189" s="78">
        <v>1076</v>
      </c>
      <c r="I189" s="78" t="s">
        <v>92</v>
      </c>
      <c r="J189" s="78">
        <v>1</v>
      </c>
      <c r="K189" s="78">
        <v>0</v>
      </c>
      <c r="M189" s="80">
        <f t="shared" si="8"/>
        <v>22.78333333338378</v>
      </c>
      <c r="N189" s="80">
        <f t="shared" si="11"/>
        <v>1270.4023408896524</v>
      </c>
      <c r="O189" s="82">
        <f t="shared" si="9"/>
        <v>595.17190928909918</v>
      </c>
      <c r="P189" s="83">
        <f t="shared" si="10"/>
        <v>3497.2933430793082</v>
      </c>
    </row>
    <row r="190" spans="1:16">
      <c r="A190" s="77">
        <v>42048.333333333336</v>
      </c>
      <c r="B190" s="83">
        <v>1661</v>
      </c>
      <c r="C190" s="78">
        <v>753</v>
      </c>
      <c r="D190" s="78">
        <v>3618</v>
      </c>
      <c r="E190" s="78">
        <v>11</v>
      </c>
      <c r="F190" s="78">
        <v>1</v>
      </c>
      <c r="G190" s="83">
        <v>69757</v>
      </c>
      <c r="H190" s="78">
        <v>1086</v>
      </c>
      <c r="I190" s="78" t="s">
        <v>93</v>
      </c>
      <c r="J190" s="78">
        <v>1</v>
      </c>
      <c r="K190" s="78">
        <v>1</v>
      </c>
      <c r="M190" s="80">
        <f t="shared" si="8"/>
        <v>24.333333333372138</v>
      </c>
      <c r="N190" s="80">
        <f t="shared" si="11"/>
        <v>1638.2465753398531</v>
      </c>
      <c r="O190" s="82">
        <f t="shared" si="9"/>
        <v>742.68493150566496</v>
      </c>
      <c r="P190" s="83">
        <f t="shared" si="10"/>
        <v>3568.4383561586928</v>
      </c>
    </row>
    <row r="191" spans="1:16">
      <c r="A191" s="77">
        <v>42049.385416666664</v>
      </c>
      <c r="B191" s="83">
        <v>1598</v>
      </c>
      <c r="C191" s="78">
        <v>740</v>
      </c>
      <c r="D191" s="78">
        <v>3300</v>
      </c>
      <c r="E191" s="78">
        <v>7</v>
      </c>
      <c r="F191" s="78">
        <v>6</v>
      </c>
      <c r="G191" s="83">
        <v>71357</v>
      </c>
      <c r="H191" s="78">
        <v>1096</v>
      </c>
      <c r="I191" s="78" t="s">
        <v>95</v>
      </c>
      <c r="J191" s="78">
        <v>2</v>
      </c>
      <c r="K191" s="78">
        <v>0</v>
      </c>
      <c r="M191" s="80">
        <f t="shared" si="8"/>
        <v>25.249999999883585</v>
      </c>
      <c r="N191" s="80">
        <f t="shared" si="11"/>
        <v>1518.8910891159137</v>
      </c>
      <c r="O191" s="82">
        <f t="shared" si="9"/>
        <v>703.36633663690623</v>
      </c>
      <c r="P191" s="83">
        <f t="shared" si="10"/>
        <v>3136.6336633807978</v>
      </c>
    </row>
    <row r="192" spans="1:16">
      <c r="A192" s="77">
        <v>42050.388888888891</v>
      </c>
      <c r="B192" s="83">
        <v>190</v>
      </c>
      <c r="C192" s="78">
        <v>558</v>
      </c>
      <c r="D192" s="78">
        <v>415</v>
      </c>
      <c r="E192" s="78">
        <v>1</v>
      </c>
      <c r="F192" s="78">
        <v>39</v>
      </c>
      <c r="G192" s="83">
        <v>71557</v>
      </c>
      <c r="H192" s="78">
        <v>1097</v>
      </c>
      <c r="I192" s="78" t="s">
        <v>95</v>
      </c>
      <c r="J192" s="78">
        <v>0</v>
      </c>
      <c r="K192" s="78">
        <v>1</v>
      </c>
      <c r="M192" s="80">
        <f t="shared" si="8"/>
        <v>24.083333333430346</v>
      </c>
      <c r="N192" s="80">
        <f t="shared" si="11"/>
        <v>189.34256055287051</v>
      </c>
      <c r="O192" s="82">
        <f t="shared" si="9"/>
        <v>556.06920415000923</v>
      </c>
      <c r="P192" s="83">
        <f t="shared" si="10"/>
        <v>413.56401383916455</v>
      </c>
    </row>
    <row r="193" spans="1:16">
      <c r="A193" s="77">
        <v>42051.388888888891</v>
      </c>
      <c r="B193" s="83">
        <v>728</v>
      </c>
      <c r="C193" s="78">
        <v>557</v>
      </c>
      <c r="D193" s="78">
        <v>2695</v>
      </c>
      <c r="E193" s="78">
        <v>6</v>
      </c>
      <c r="F193" s="78">
        <v>5</v>
      </c>
      <c r="G193" s="83">
        <v>72257</v>
      </c>
      <c r="H193" s="78">
        <v>1105</v>
      </c>
      <c r="I193" s="78" t="s">
        <v>95</v>
      </c>
      <c r="J193" s="78">
        <v>0</v>
      </c>
      <c r="K193" s="78">
        <v>0</v>
      </c>
      <c r="M193" s="80">
        <f t="shared" si="8"/>
        <v>24</v>
      </c>
      <c r="N193" s="80">
        <f t="shared" si="11"/>
        <v>728</v>
      </c>
      <c r="O193" s="82">
        <f t="shared" si="9"/>
        <v>557</v>
      </c>
      <c r="P193" s="83">
        <f t="shared" si="10"/>
        <v>2695</v>
      </c>
    </row>
    <row r="194" spans="1:16">
      <c r="A194" s="77">
        <v>42052.347222222219</v>
      </c>
      <c r="B194" s="83">
        <v>174</v>
      </c>
      <c r="C194" s="78">
        <v>662</v>
      </c>
      <c r="D194" s="78">
        <v>628</v>
      </c>
      <c r="E194" s="78">
        <v>2</v>
      </c>
      <c r="F194" s="78">
        <v>168</v>
      </c>
      <c r="G194" s="83">
        <v>72457</v>
      </c>
      <c r="H194" s="78">
        <v>1107</v>
      </c>
      <c r="I194" s="78" t="s">
        <v>92</v>
      </c>
      <c r="J194" s="78">
        <v>1</v>
      </c>
      <c r="K194" s="78">
        <v>0</v>
      </c>
      <c r="M194" s="80">
        <f t="shared" si="8"/>
        <v>22.999999999883585</v>
      </c>
      <c r="N194" s="80">
        <f t="shared" si="11"/>
        <v>181.56521739222336</v>
      </c>
      <c r="O194" s="82">
        <f t="shared" si="9"/>
        <v>690.78260869914857</v>
      </c>
      <c r="P194" s="83">
        <f t="shared" si="10"/>
        <v>655.30434782940381</v>
      </c>
    </row>
    <row r="195" spans="1:16">
      <c r="A195" s="77">
        <v>42053.433333333334</v>
      </c>
      <c r="B195" s="83">
        <v>1492</v>
      </c>
      <c r="C195" s="78">
        <v>754</v>
      </c>
      <c r="D195" s="78">
        <v>3895</v>
      </c>
      <c r="E195" s="78">
        <v>7</v>
      </c>
      <c r="F195" s="78">
        <v>0</v>
      </c>
      <c r="G195" s="83">
        <v>73957</v>
      </c>
      <c r="H195" s="78">
        <v>1118</v>
      </c>
      <c r="I195" s="78" t="s">
        <v>93</v>
      </c>
      <c r="J195" s="78">
        <v>1</v>
      </c>
      <c r="K195" s="78">
        <v>0</v>
      </c>
      <c r="M195" s="80">
        <f t="shared" ref="M195:M258" si="12">(A195-A194)*24</f>
        <v>26.06666666676756</v>
      </c>
      <c r="N195" s="80">
        <f t="shared" si="11"/>
        <v>1373.7084398923812</v>
      </c>
      <c r="O195" s="82">
        <f t="shared" ref="O195:O258" si="13">(C195/M195)*24</f>
        <v>694.21994884641788</v>
      </c>
      <c r="P195" s="83">
        <f t="shared" ref="P195:P258" si="14">(D195/M195)*24</f>
        <v>3586.1892582981395</v>
      </c>
    </row>
    <row r="196" spans="1:16">
      <c r="A196" s="77">
        <v>42054.365972222222</v>
      </c>
      <c r="B196" s="83">
        <v>1303</v>
      </c>
      <c r="C196" s="78">
        <v>555</v>
      </c>
      <c r="D196" s="78">
        <v>2843</v>
      </c>
      <c r="E196" s="78">
        <v>8</v>
      </c>
      <c r="F196" s="78">
        <v>2</v>
      </c>
      <c r="G196" s="83">
        <v>75257</v>
      </c>
      <c r="H196" s="78">
        <v>1126</v>
      </c>
      <c r="I196" s="78" t="s">
        <v>93</v>
      </c>
      <c r="J196" s="78">
        <v>2</v>
      </c>
      <c r="K196" s="78">
        <v>0</v>
      </c>
      <c r="M196" s="80">
        <f t="shared" si="12"/>
        <v>22.383333333302289</v>
      </c>
      <c r="N196" s="80">
        <f t="shared" ref="N196:N259" si="15">(B196/M196)*24</f>
        <v>1397.1109456460181</v>
      </c>
      <c r="O196" s="82">
        <f t="shared" si="13"/>
        <v>595.0856291892095</v>
      </c>
      <c r="P196" s="83">
        <f t="shared" si="14"/>
        <v>3048.3395383512125</v>
      </c>
    </row>
    <row r="197" spans="1:16">
      <c r="A197" s="77">
        <v>42055.395833333336</v>
      </c>
      <c r="B197" s="83">
        <v>1400</v>
      </c>
      <c r="C197" s="78">
        <v>654</v>
      </c>
      <c r="D197" s="78">
        <v>2948</v>
      </c>
      <c r="E197" s="78">
        <v>7</v>
      </c>
      <c r="F197" s="78">
        <v>6</v>
      </c>
      <c r="G197" s="83">
        <v>76757</v>
      </c>
      <c r="H197" s="78">
        <v>1134</v>
      </c>
      <c r="I197" s="78" t="s">
        <v>92</v>
      </c>
      <c r="J197" s="78">
        <v>1</v>
      </c>
      <c r="K197" s="78">
        <v>0</v>
      </c>
      <c r="M197" s="80">
        <f t="shared" si="12"/>
        <v>24.716666666732635</v>
      </c>
      <c r="N197" s="80">
        <f t="shared" si="15"/>
        <v>1359.4066082229394</v>
      </c>
      <c r="O197" s="82">
        <f t="shared" si="13"/>
        <v>635.03708698414459</v>
      </c>
      <c r="P197" s="83">
        <f t="shared" si="14"/>
        <v>2862.521915029447</v>
      </c>
    </row>
    <row r="198" spans="1:16">
      <c r="A198" s="77">
        <v>42056.320138888892</v>
      </c>
      <c r="B198" s="83">
        <v>1297</v>
      </c>
      <c r="C198" s="78">
        <v>722</v>
      </c>
      <c r="D198" s="78">
        <v>2768</v>
      </c>
      <c r="E198" s="78">
        <v>9</v>
      </c>
      <c r="F198" s="78">
        <v>0</v>
      </c>
      <c r="G198" s="83">
        <v>78057</v>
      </c>
      <c r="H198" s="78">
        <v>1143</v>
      </c>
      <c r="I198" s="78" t="s">
        <v>93</v>
      </c>
      <c r="J198" s="78">
        <v>1</v>
      </c>
      <c r="K198" s="78">
        <v>0</v>
      </c>
      <c r="M198" s="80">
        <f t="shared" si="12"/>
        <v>22.183333333348855</v>
      </c>
      <c r="N198" s="80">
        <f t="shared" si="15"/>
        <v>1403.215627346877</v>
      </c>
      <c r="O198" s="82">
        <f t="shared" si="13"/>
        <v>781.12697220080577</v>
      </c>
      <c r="P198" s="83">
        <f t="shared" si="14"/>
        <v>2994.6806912075212</v>
      </c>
    </row>
    <row r="199" spans="1:16">
      <c r="A199" s="77">
        <v>42057.326388888891</v>
      </c>
      <c r="B199" s="83">
        <v>1587</v>
      </c>
      <c r="C199" s="78">
        <v>648</v>
      </c>
      <c r="D199" s="78">
        <v>3471</v>
      </c>
      <c r="E199" s="78">
        <v>9</v>
      </c>
      <c r="F199" s="78">
        <v>1</v>
      </c>
      <c r="G199" s="83">
        <v>79657</v>
      </c>
      <c r="H199" s="78">
        <v>1153</v>
      </c>
      <c r="I199" s="78" t="s">
        <v>93</v>
      </c>
      <c r="J199" s="78">
        <v>1</v>
      </c>
      <c r="K199" s="78">
        <v>0</v>
      </c>
      <c r="M199" s="80">
        <f t="shared" si="12"/>
        <v>24.149999999965075</v>
      </c>
      <c r="N199" s="80">
        <f t="shared" si="15"/>
        <v>1577.1428571451379</v>
      </c>
      <c r="O199" s="82">
        <f t="shared" si="13"/>
        <v>643.97515528043436</v>
      </c>
      <c r="P199" s="83">
        <f t="shared" si="14"/>
        <v>3449.4409937938085</v>
      </c>
    </row>
    <row r="200" spans="1:16">
      <c r="A200" s="77">
        <v>42058.342361111114</v>
      </c>
      <c r="B200" s="83">
        <v>1324</v>
      </c>
      <c r="C200" s="78">
        <v>579</v>
      </c>
      <c r="D200" s="78">
        <v>3039</v>
      </c>
      <c r="E200" s="78">
        <v>8</v>
      </c>
      <c r="F200" s="78">
        <v>0</v>
      </c>
      <c r="G200" s="83">
        <v>80957</v>
      </c>
      <c r="H200" s="78">
        <v>1161</v>
      </c>
      <c r="I200" s="78" t="s">
        <v>93</v>
      </c>
      <c r="J200" s="78">
        <v>2</v>
      </c>
      <c r="K200" s="78">
        <v>0</v>
      </c>
      <c r="M200" s="80">
        <f t="shared" si="12"/>
        <v>24.383333333360497</v>
      </c>
      <c r="N200" s="80">
        <f t="shared" si="15"/>
        <v>1303.1852358153631</v>
      </c>
      <c r="O200" s="82">
        <f t="shared" si="13"/>
        <v>569.89747094946756</v>
      </c>
      <c r="P200" s="83">
        <f t="shared" si="14"/>
        <v>2991.2235133254444</v>
      </c>
    </row>
    <row r="201" spans="1:16">
      <c r="A201" s="77">
        <v>42059</v>
      </c>
      <c r="M201" s="80">
        <f t="shared" si="12"/>
        <v>15.783333333267365</v>
      </c>
      <c r="N201" s="80">
        <f t="shared" si="15"/>
        <v>0</v>
      </c>
      <c r="O201" s="82">
        <f t="shared" si="13"/>
        <v>0</v>
      </c>
      <c r="P201" s="83">
        <f t="shared" si="14"/>
        <v>0</v>
      </c>
    </row>
    <row r="202" spans="1:16">
      <c r="A202" s="77">
        <v>42060.34375</v>
      </c>
      <c r="B202" s="83">
        <v>3523</v>
      </c>
      <c r="C202" s="78">
        <v>1300</v>
      </c>
      <c r="D202" s="78">
        <v>7830</v>
      </c>
      <c r="E202" s="78">
        <v>18</v>
      </c>
      <c r="F202" s="78">
        <v>14</v>
      </c>
      <c r="G202" s="83">
        <v>84557</v>
      </c>
      <c r="H202" s="78">
        <v>1184</v>
      </c>
      <c r="I202" s="78" t="s">
        <v>95</v>
      </c>
      <c r="J202" s="78">
        <v>2</v>
      </c>
      <c r="K202" s="78">
        <v>1</v>
      </c>
      <c r="M202" s="80">
        <f t="shared" si="12"/>
        <v>32.25</v>
      </c>
      <c r="N202" s="80">
        <f t="shared" si="15"/>
        <v>2621.7674418604652</v>
      </c>
      <c r="O202" s="82">
        <f t="shared" si="13"/>
        <v>967.44186046511629</v>
      </c>
      <c r="P202" s="83">
        <f t="shared" si="14"/>
        <v>5826.9767441860458</v>
      </c>
    </row>
    <row r="203" spans="1:16">
      <c r="A203" s="77">
        <v>42061.60833333333</v>
      </c>
      <c r="B203" s="83">
        <v>778</v>
      </c>
      <c r="C203" s="78">
        <v>895</v>
      </c>
      <c r="D203" s="78">
        <v>1965</v>
      </c>
      <c r="E203" s="78">
        <v>3</v>
      </c>
      <c r="F203" s="78">
        <v>220</v>
      </c>
      <c r="G203" s="83">
        <v>85357</v>
      </c>
      <c r="H203" s="78">
        <v>1189</v>
      </c>
      <c r="I203" s="78" t="s">
        <v>92</v>
      </c>
      <c r="J203" s="78">
        <v>1</v>
      </c>
      <c r="K203" s="78">
        <v>0</v>
      </c>
      <c r="M203" s="80">
        <f t="shared" si="12"/>
        <v>30.349999999918509</v>
      </c>
      <c r="N203" s="80">
        <f t="shared" si="15"/>
        <v>615.22240527348049</v>
      </c>
      <c r="O203" s="82">
        <f t="shared" si="13"/>
        <v>707.7429983544539</v>
      </c>
      <c r="P203" s="83">
        <f t="shared" si="14"/>
        <v>1553.8714991804491</v>
      </c>
    </row>
    <row r="204" spans="1:16">
      <c r="A204" s="77">
        <v>42062.375</v>
      </c>
      <c r="B204" s="83">
        <v>1069</v>
      </c>
      <c r="C204" s="78">
        <v>411</v>
      </c>
      <c r="D204" s="78">
        <v>3324</v>
      </c>
      <c r="E204" s="78">
        <v>7</v>
      </c>
      <c r="F204" s="78">
        <v>5</v>
      </c>
      <c r="G204" s="83">
        <v>86457</v>
      </c>
      <c r="H204" s="78">
        <v>1199</v>
      </c>
      <c r="I204" s="78" t="s">
        <v>95</v>
      </c>
      <c r="J204" s="78">
        <v>2</v>
      </c>
      <c r="K204" s="78">
        <v>0</v>
      </c>
      <c r="M204" s="80">
        <f t="shared" si="12"/>
        <v>18.400000000081491</v>
      </c>
      <c r="N204" s="80">
        <f t="shared" si="15"/>
        <v>1394.347826080781</v>
      </c>
      <c r="O204" s="82">
        <f t="shared" si="13"/>
        <v>536.08695651936489</v>
      </c>
      <c r="P204" s="83">
        <f t="shared" si="14"/>
        <v>4335.6521738938418</v>
      </c>
    </row>
    <row r="205" spans="1:16">
      <c r="A205" s="77">
        <v>42063.354166666664</v>
      </c>
      <c r="B205" s="83">
        <v>1222</v>
      </c>
      <c r="C205" s="78">
        <v>585</v>
      </c>
      <c r="D205" s="78">
        <v>4297</v>
      </c>
      <c r="E205" s="78">
        <v>9</v>
      </c>
      <c r="F205" s="78">
        <v>0</v>
      </c>
      <c r="G205" s="83">
        <v>87657</v>
      </c>
      <c r="H205" s="78">
        <v>1211</v>
      </c>
      <c r="I205" s="78" t="s">
        <v>92</v>
      </c>
      <c r="J205" s="78">
        <v>2</v>
      </c>
      <c r="K205" s="78">
        <v>1</v>
      </c>
      <c r="M205" s="80">
        <f t="shared" si="12"/>
        <v>23.499999999941792</v>
      </c>
      <c r="N205" s="80">
        <f t="shared" si="15"/>
        <v>1248.0000000030911</v>
      </c>
      <c r="O205" s="82">
        <f t="shared" si="13"/>
        <v>597.44680851211808</v>
      </c>
      <c r="P205" s="83">
        <f t="shared" si="14"/>
        <v>4388.4255319257636</v>
      </c>
    </row>
    <row r="206" spans="1:16">
      <c r="A206" s="77">
        <v>42064.361111111109</v>
      </c>
      <c r="B206" s="83">
        <v>1312</v>
      </c>
      <c r="C206" s="78">
        <v>577</v>
      </c>
      <c r="D206" s="78">
        <v>4876</v>
      </c>
      <c r="E206" s="78">
        <v>9</v>
      </c>
      <c r="F206" s="78">
        <v>0</v>
      </c>
      <c r="G206" s="83">
        <v>88957</v>
      </c>
      <c r="H206" s="78">
        <v>1225</v>
      </c>
      <c r="I206" s="78" t="s">
        <v>93</v>
      </c>
      <c r="J206" s="78">
        <v>2</v>
      </c>
      <c r="K206" s="78">
        <v>0</v>
      </c>
      <c r="M206" s="80">
        <f t="shared" si="12"/>
        <v>24.166666666686069</v>
      </c>
      <c r="N206" s="80">
        <f t="shared" si="15"/>
        <v>1302.9517241368849</v>
      </c>
      <c r="O206" s="82">
        <f t="shared" si="13"/>
        <v>573.02068965471233</v>
      </c>
      <c r="P206" s="83">
        <f t="shared" si="14"/>
        <v>4842.372413789215</v>
      </c>
    </row>
    <row r="207" spans="1:16">
      <c r="A207" s="77">
        <v>42065.375</v>
      </c>
      <c r="B207" s="83">
        <v>1223</v>
      </c>
      <c r="C207" s="78">
        <v>571</v>
      </c>
      <c r="D207" s="78">
        <v>4593</v>
      </c>
      <c r="E207" s="78">
        <v>8</v>
      </c>
      <c r="F207" s="78">
        <v>0</v>
      </c>
      <c r="G207" s="83">
        <v>90257</v>
      </c>
      <c r="H207" s="78">
        <v>1238</v>
      </c>
      <c r="I207" s="78" t="s">
        <v>95</v>
      </c>
      <c r="J207" s="78">
        <v>4</v>
      </c>
      <c r="K207" s="78">
        <v>0</v>
      </c>
      <c r="M207" s="80">
        <f t="shared" si="12"/>
        <v>24.333333333372138</v>
      </c>
      <c r="N207" s="80">
        <f t="shared" si="15"/>
        <v>1206.2465753405422</v>
      </c>
      <c r="O207" s="82">
        <f t="shared" si="13"/>
        <v>563.17808219088261</v>
      </c>
      <c r="P207" s="83">
        <f t="shared" si="14"/>
        <v>4530.0821917735975</v>
      </c>
    </row>
    <row r="208" spans="1:16">
      <c r="A208" s="77">
        <v>42066.5</v>
      </c>
      <c r="B208" s="83">
        <v>1592</v>
      </c>
      <c r="C208" s="78">
        <v>921</v>
      </c>
      <c r="D208" s="78">
        <v>5336</v>
      </c>
      <c r="E208" s="78">
        <v>9</v>
      </c>
      <c r="F208" s="78">
        <v>0</v>
      </c>
      <c r="G208" s="83">
        <v>91857</v>
      </c>
      <c r="H208" s="78">
        <v>1253</v>
      </c>
      <c r="I208" s="78" t="s">
        <v>92</v>
      </c>
      <c r="J208" s="78">
        <v>3</v>
      </c>
      <c r="K208" s="78">
        <v>0</v>
      </c>
      <c r="M208" s="80">
        <f t="shared" si="12"/>
        <v>27</v>
      </c>
      <c r="N208" s="80">
        <f t="shared" si="15"/>
        <v>1415.1111111111111</v>
      </c>
      <c r="O208" s="82">
        <f t="shared" si="13"/>
        <v>818.66666666666674</v>
      </c>
      <c r="P208" s="83">
        <f t="shared" si="14"/>
        <v>4743.1111111111113</v>
      </c>
    </row>
    <row r="209" spans="1:16">
      <c r="A209" s="77">
        <v>42067.361111111109</v>
      </c>
      <c r="B209" s="83">
        <v>1826</v>
      </c>
      <c r="C209" s="78">
        <v>511</v>
      </c>
      <c r="D209" s="78">
        <v>3950</v>
      </c>
      <c r="E209" s="78">
        <v>7</v>
      </c>
      <c r="F209" s="78">
        <v>0</v>
      </c>
      <c r="G209" s="83">
        <v>93657</v>
      </c>
      <c r="H209" s="78">
        <v>1265</v>
      </c>
      <c r="I209" s="78" t="s">
        <v>95</v>
      </c>
      <c r="J209" s="78">
        <v>2</v>
      </c>
      <c r="K209" s="78">
        <v>0</v>
      </c>
      <c r="M209" s="80">
        <f t="shared" si="12"/>
        <v>20.666666666627862</v>
      </c>
      <c r="N209" s="80">
        <f t="shared" si="15"/>
        <v>2120.5161290362398</v>
      </c>
      <c r="O209" s="82">
        <f t="shared" si="13"/>
        <v>593.41935483982388</v>
      </c>
      <c r="P209" s="83">
        <f t="shared" si="14"/>
        <v>4587.0967742021612</v>
      </c>
    </row>
    <row r="210" spans="1:16">
      <c r="A210" s="77">
        <v>42068.352777777778</v>
      </c>
      <c r="B210" s="83">
        <v>2097</v>
      </c>
      <c r="C210" s="78">
        <v>682</v>
      </c>
      <c r="D210" s="78">
        <v>4685</v>
      </c>
      <c r="E210" s="78">
        <v>8</v>
      </c>
      <c r="F210" s="78">
        <v>0</v>
      </c>
      <c r="G210" s="83">
        <v>95757</v>
      </c>
      <c r="H210" s="78">
        <v>1278</v>
      </c>
      <c r="I210" s="78" t="s">
        <v>93</v>
      </c>
      <c r="J210" s="78">
        <v>3</v>
      </c>
      <c r="K210" s="78">
        <v>0</v>
      </c>
      <c r="M210" s="80">
        <f t="shared" si="12"/>
        <v>23.800000000046566</v>
      </c>
      <c r="N210" s="80">
        <f t="shared" si="15"/>
        <v>2114.6218487353581</v>
      </c>
      <c r="O210" s="82">
        <f t="shared" si="13"/>
        <v>687.73109243562919</v>
      </c>
      <c r="P210" s="83">
        <f t="shared" si="14"/>
        <v>4724.3697478899167</v>
      </c>
    </row>
    <row r="211" spans="1:16">
      <c r="A211" s="77">
        <v>42069.34375</v>
      </c>
      <c r="B211" s="83">
        <v>2103</v>
      </c>
      <c r="C211" s="78">
        <v>613</v>
      </c>
      <c r="D211" s="78">
        <v>4605</v>
      </c>
      <c r="E211" s="78">
        <v>8</v>
      </c>
      <c r="F211" s="78">
        <v>0</v>
      </c>
      <c r="G211" s="83">
        <v>97957</v>
      </c>
      <c r="H211" s="78">
        <v>1291</v>
      </c>
      <c r="I211" s="78" t="s">
        <v>93</v>
      </c>
      <c r="J211" s="78">
        <v>1</v>
      </c>
      <c r="K211" s="78">
        <v>0</v>
      </c>
      <c r="M211" s="80">
        <f t="shared" si="12"/>
        <v>23.783333333325572</v>
      </c>
      <c r="N211" s="80">
        <f t="shared" si="15"/>
        <v>2122.1583742123253</v>
      </c>
      <c r="O211" s="82">
        <f t="shared" si="13"/>
        <v>618.58444288737769</v>
      </c>
      <c r="P211" s="83">
        <f t="shared" si="14"/>
        <v>4646.9516468130096</v>
      </c>
    </row>
    <row r="212" spans="1:16">
      <c r="A212" s="77">
        <v>42070.409722222219</v>
      </c>
      <c r="B212" s="83">
        <v>2012</v>
      </c>
      <c r="C212" s="78">
        <v>757</v>
      </c>
      <c r="D212" s="78">
        <v>4783</v>
      </c>
      <c r="E212" s="78">
        <v>9</v>
      </c>
      <c r="F212" s="78">
        <v>0</v>
      </c>
      <c r="G212" s="83">
        <v>99957</v>
      </c>
      <c r="H212" s="78">
        <v>1305</v>
      </c>
      <c r="I212" s="78" t="s">
        <v>93</v>
      </c>
      <c r="J212" s="78">
        <v>2</v>
      </c>
      <c r="K212" s="78">
        <v>0</v>
      </c>
      <c r="M212" s="80">
        <f t="shared" si="12"/>
        <v>25.583333333255723</v>
      </c>
      <c r="N212" s="80">
        <f t="shared" si="15"/>
        <v>1887.4788273672896</v>
      </c>
      <c r="O212" s="82">
        <f t="shared" si="13"/>
        <v>710.14983713570484</v>
      </c>
      <c r="P212" s="83">
        <f t="shared" si="14"/>
        <v>4486.9837133686606</v>
      </c>
    </row>
    <row r="213" spans="1:16">
      <c r="A213" s="77">
        <v>42071.34375</v>
      </c>
      <c r="B213" s="83">
        <v>1842</v>
      </c>
      <c r="C213" s="78">
        <v>513</v>
      </c>
      <c r="D213" s="78">
        <v>4355</v>
      </c>
      <c r="E213" s="78">
        <v>7</v>
      </c>
      <c r="F213" s="78">
        <v>0</v>
      </c>
      <c r="G213" s="83">
        <v>101857</v>
      </c>
      <c r="H213" s="78">
        <v>1317</v>
      </c>
      <c r="I213" s="78" t="s">
        <v>93</v>
      </c>
      <c r="J213" s="78">
        <v>2</v>
      </c>
      <c r="K213" s="78">
        <v>0</v>
      </c>
      <c r="M213" s="80">
        <f t="shared" si="12"/>
        <v>22.416666666744277</v>
      </c>
      <c r="N213" s="80">
        <f t="shared" si="15"/>
        <v>1972.1040892125031</v>
      </c>
      <c r="O213" s="82">
        <f t="shared" si="13"/>
        <v>549.23420074159287</v>
      </c>
      <c r="P213" s="83">
        <f t="shared" si="14"/>
        <v>4662.6022304671287</v>
      </c>
    </row>
    <row r="214" spans="1:16">
      <c r="A214" s="77">
        <v>42072.375</v>
      </c>
      <c r="B214" s="83">
        <v>2340</v>
      </c>
      <c r="C214" s="78">
        <v>680</v>
      </c>
      <c r="D214" s="78">
        <v>5359</v>
      </c>
      <c r="E214" s="78">
        <v>8</v>
      </c>
      <c r="F214" s="78">
        <v>0</v>
      </c>
      <c r="G214" s="83">
        <v>104157</v>
      </c>
      <c r="H214" s="78">
        <v>1332</v>
      </c>
      <c r="I214" s="78" t="s">
        <v>95</v>
      </c>
      <c r="J214" s="78">
        <v>5</v>
      </c>
      <c r="K214" s="78">
        <v>0</v>
      </c>
      <c r="M214" s="80">
        <f t="shared" si="12"/>
        <v>24.75</v>
      </c>
      <c r="N214" s="80">
        <f t="shared" si="15"/>
        <v>2269.090909090909</v>
      </c>
      <c r="O214" s="82">
        <f t="shared" si="13"/>
        <v>659.39393939393938</v>
      </c>
      <c r="P214" s="83">
        <f t="shared" si="14"/>
        <v>5196.6060606060601</v>
      </c>
    </row>
    <row r="215" spans="1:16">
      <c r="A215" s="77">
        <v>42073.322916666664</v>
      </c>
      <c r="B215" s="83">
        <v>1991</v>
      </c>
      <c r="C215" s="78">
        <v>696</v>
      </c>
      <c r="D215" s="78">
        <v>4731</v>
      </c>
      <c r="E215" s="78">
        <v>7</v>
      </c>
      <c r="F215" s="78">
        <v>0</v>
      </c>
      <c r="G215" s="83">
        <v>106257</v>
      </c>
      <c r="H215" s="78">
        <v>1345</v>
      </c>
      <c r="I215" s="78" t="s">
        <v>93</v>
      </c>
      <c r="J215" s="78">
        <v>2</v>
      </c>
      <c r="K215" s="78">
        <v>0</v>
      </c>
      <c r="M215" s="80">
        <f t="shared" si="12"/>
        <v>22.749999999941792</v>
      </c>
      <c r="N215" s="80">
        <f t="shared" si="15"/>
        <v>2100.3956044009783</v>
      </c>
      <c r="O215" s="82">
        <f t="shared" si="13"/>
        <v>734.24175824363681</v>
      </c>
      <c r="P215" s="83">
        <f t="shared" si="14"/>
        <v>4990.9450549578251</v>
      </c>
    </row>
    <row r="216" spans="1:16">
      <c r="A216" s="77">
        <v>42074.313888888886</v>
      </c>
      <c r="B216" s="83">
        <v>1843</v>
      </c>
      <c r="C216" s="78">
        <v>623</v>
      </c>
      <c r="D216" s="78">
        <v>4046</v>
      </c>
      <c r="E216" s="78">
        <v>7</v>
      </c>
      <c r="F216" s="78">
        <v>0</v>
      </c>
      <c r="G216" s="83">
        <v>108057</v>
      </c>
      <c r="H216" s="78">
        <v>1357</v>
      </c>
      <c r="I216" s="78" t="s">
        <v>93</v>
      </c>
      <c r="J216" s="78">
        <v>5</v>
      </c>
      <c r="K216" s="78">
        <v>1</v>
      </c>
      <c r="M216" s="80">
        <f t="shared" si="12"/>
        <v>23.783333333325572</v>
      </c>
      <c r="N216" s="80">
        <f t="shared" si="15"/>
        <v>1859.7897687462273</v>
      </c>
      <c r="O216" s="82">
        <f t="shared" si="13"/>
        <v>628.67554309761226</v>
      </c>
      <c r="P216" s="83">
        <f t="shared" si="14"/>
        <v>4082.8591450608974</v>
      </c>
    </row>
    <row r="217" spans="1:16">
      <c r="A217" s="77">
        <v>42075.297222222223</v>
      </c>
      <c r="B217" s="83">
        <v>1879</v>
      </c>
      <c r="C217" s="78">
        <v>587</v>
      </c>
      <c r="D217" s="78">
        <v>4218</v>
      </c>
      <c r="E217" s="78">
        <v>8</v>
      </c>
      <c r="F217" s="78">
        <v>0</v>
      </c>
      <c r="G217" s="83">
        <v>109957</v>
      </c>
      <c r="H217" s="78">
        <v>1369</v>
      </c>
      <c r="I217" s="78" t="s">
        <v>93</v>
      </c>
      <c r="J217" s="78">
        <v>3</v>
      </c>
      <c r="K217" s="78">
        <v>0</v>
      </c>
      <c r="M217" s="80">
        <f t="shared" si="12"/>
        <v>23.600000000093132</v>
      </c>
      <c r="N217" s="80">
        <f t="shared" si="15"/>
        <v>1910.8474576195777</v>
      </c>
      <c r="O217" s="82">
        <f t="shared" si="13"/>
        <v>596.94915254001717</v>
      </c>
      <c r="P217" s="83">
        <f t="shared" si="14"/>
        <v>4289.491525406801</v>
      </c>
    </row>
    <row r="218" spans="1:16">
      <c r="A218" s="77">
        <v>42076.368055555555</v>
      </c>
      <c r="B218" s="83">
        <v>958</v>
      </c>
      <c r="C218" s="78">
        <v>770</v>
      </c>
      <c r="D218" s="78">
        <v>2653</v>
      </c>
      <c r="E218" s="78">
        <v>5</v>
      </c>
      <c r="F218" s="78">
        <v>0</v>
      </c>
      <c r="G218" s="83">
        <v>110579</v>
      </c>
      <c r="H218" s="78">
        <v>1377</v>
      </c>
      <c r="I218" s="78" t="s">
        <v>93</v>
      </c>
      <c r="J218" s="78">
        <v>1</v>
      </c>
      <c r="K218" s="78">
        <v>0</v>
      </c>
      <c r="L218" s="78" t="s">
        <v>100</v>
      </c>
      <c r="M218" s="80">
        <f t="shared" si="12"/>
        <v>25.699999999953434</v>
      </c>
      <c r="N218" s="80">
        <f t="shared" si="15"/>
        <v>894.63035019617348</v>
      </c>
      <c r="O218" s="82">
        <f t="shared" si="13"/>
        <v>719.06614786122509</v>
      </c>
      <c r="P218" s="83">
        <f t="shared" si="14"/>
        <v>2477.509727630948</v>
      </c>
    </row>
    <row r="219" spans="1:16">
      <c r="A219" s="77">
        <v>42077.416666666664</v>
      </c>
      <c r="B219" s="83">
        <v>2511</v>
      </c>
      <c r="C219" s="78">
        <v>673</v>
      </c>
      <c r="D219" s="78">
        <v>6184</v>
      </c>
      <c r="E219" s="78">
        <v>7</v>
      </c>
      <c r="F219" s="78">
        <v>0</v>
      </c>
      <c r="G219" s="83">
        <v>113457</v>
      </c>
      <c r="H219" s="78">
        <v>1394</v>
      </c>
      <c r="I219" s="78" t="s">
        <v>95</v>
      </c>
      <c r="J219" s="78">
        <v>5</v>
      </c>
      <c r="K219" s="78">
        <v>0</v>
      </c>
      <c r="M219" s="80">
        <f t="shared" si="12"/>
        <v>25.166666666627862</v>
      </c>
      <c r="N219" s="80">
        <f t="shared" si="15"/>
        <v>2394.5960264937585</v>
      </c>
      <c r="O219" s="82">
        <f t="shared" si="13"/>
        <v>641.80132450430085</v>
      </c>
      <c r="P219" s="83">
        <f t="shared" si="14"/>
        <v>5897.3245033203521</v>
      </c>
    </row>
    <row r="220" spans="1:16">
      <c r="A220" s="77">
        <v>42078.357638888891</v>
      </c>
      <c r="B220" s="83">
        <v>2366</v>
      </c>
      <c r="C220" s="78">
        <v>541</v>
      </c>
      <c r="D220" s="78">
        <v>5141</v>
      </c>
      <c r="E220" s="78">
        <v>7</v>
      </c>
      <c r="F220" s="78">
        <v>0</v>
      </c>
      <c r="G220" s="83">
        <v>115857</v>
      </c>
      <c r="H220" s="78">
        <v>1408</v>
      </c>
      <c r="I220" s="78" t="s">
        <v>95</v>
      </c>
      <c r="J220" s="78">
        <v>5</v>
      </c>
      <c r="K220" s="78">
        <v>0</v>
      </c>
      <c r="M220" s="80">
        <f t="shared" si="12"/>
        <v>22.583333333430346</v>
      </c>
      <c r="N220" s="80">
        <f t="shared" si="15"/>
        <v>2514.4206641958408</v>
      </c>
      <c r="O220" s="82">
        <f t="shared" si="13"/>
        <v>574.93726937022393</v>
      </c>
      <c r="P220" s="83">
        <f t="shared" si="14"/>
        <v>5463.4981549580798</v>
      </c>
    </row>
    <row r="221" spans="1:16">
      <c r="A221" s="77">
        <v>42079.364583333336</v>
      </c>
      <c r="B221" s="83">
        <v>2896</v>
      </c>
      <c r="C221" s="78">
        <v>654</v>
      </c>
      <c r="D221" s="78">
        <v>6911</v>
      </c>
      <c r="E221" s="78">
        <v>5</v>
      </c>
      <c r="F221" s="78">
        <v>0</v>
      </c>
      <c r="G221" s="83">
        <v>118857</v>
      </c>
      <c r="H221" s="78">
        <v>1428</v>
      </c>
      <c r="I221" s="78" t="s">
        <v>93</v>
      </c>
      <c r="J221" s="78">
        <v>5</v>
      </c>
      <c r="K221" s="78">
        <v>0</v>
      </c>
      <c r="M221" s="80">
        <f t="shared" si="12"/>
        <v>24.166666666686069</v>
      </c>
      <c r="N221" s="80">
        <f t="shared" si="15"/>
        <v>2876.0275862045874</v>
      </c>
      <c r="O221" s="82">
        <f t="shared" si="13"/>
        <v>649.48965517189231</v>
      </c>
      <c r="P221" s="83">
        <f t="shared" si="14"/>
        <v>6863.3379310289729</v>
      </c>
    </row>
    <row r="222" spans="1:16">
      <c r="A222" s="77">
        <v>42080.354166666664</v>
      </c>
      <c r="B222" s="83">
        <v>3163</v>
      </c>
      <c r="C222" s="78">
        <v>715</v>
      </c>
      <c r="D222" s="78">
        <v>6742</v>
      </c>
      <c r="E222" s="78">
        <v>6</v>
      </c>
      <c r="F222" s="78">
        <v>0</v>
      </c>
      <c r="G222" s="83">
        <v>122057</v>
      </c>
      <c r="H222" s="78">
        <v>1446</v>
      </c>
      <c r="I222" s="78" t="s">
        <v>92</v>
      </c>
      <c r="J222" s="78">
        <v>5</v>
      </c>
      <c r="K222" s="78">
        <v>0</v>
      </c>
      <c r="M222" s="80">
        <f t="shared" si="12"/>
        <v>23.749999999883585</v>
      </c>
      <c r="N222" s="80">
        <f t="shared" si="15"/>
        <v>3196.2947368577725</v>
      </c>
      <c r="O222" s="82">
        <f t="shared" si="13"/>
        <v>722.52631579301533</v>
      </c>
      <c r="P222" s="83">
        <f t="shared" si="14"/>
        <v>6812.9684210860269</v>
      </c>
    </row>
    <row r="223" spans="1:16">
      <c r="A223" s="77">
        <v>42081.354166666664</v>
      </c>
      <c r="B223" s="83">
        <v>2211</v>
      </c>
      <c r="C223" s="78">
        <v>734</v>
      </c>
      <c r="D223" s="78">
        <v>6043</v>
      </c>
      <c r="E223" s="78">
        <v>8</v>
      </c>
      <c r="F223" s="78">
        <v>0</v>
      </c>
      <c r="G223" s="83">
        <v>124257</v>
      </c>
      <c r="H223" s="78">
        <v>1463</v>
      </c>
      <c r="I223" s="78" t="s">
        <v>93</v>
      </c>
      <c r="J223" s="78">
        <v>4</v>
      </c>
      <c r="K223" s="78">
        <v>0</v>
      </c>
      <c r="M223" s="80">
        <f t="shared" si="12"/>
        <v>24</v>
      </c>
      <c r="N223" s="80">
        <f t="shared" si="15"/>
        <v>2211</v>
      </c>
      <c r="O223" s="82">
        <f t="shared" si="13"/>
        <v>734</v>
      </c>
      <c r="P223" s="83">
        <f t="shared" si="14"/>
        <v>6043</v>
      </c>
    </row>
    <row r="224" spans="1:16">
      <c r="A224" s="77">
        <v>42082.333333333336</v>
      </c>
      <c r="B224" s="83">
        <v>1788</v>
      </c>
      <c r="C224" s="78">
        <v>569</v>
      </c>
      <c r="D224" s="78">
        <v>6645</v>
      </c>
      <c r="E224" s="78">
        <v>6</v>
      </c>
      <c r="F224" s="78">
        <v>0</v>
      </c>
      <c r="G224" s="83">
        <v>126057</v>
      </c>
      <c r="H224" s="78">
        <v>1482</v>
      </c>
      <c r="I224" s="78" t="s">
        <v>93</v>
      </c>
      <c r="J224" s="78">
        <v>3</v>
      </c>
      <c r="K224" s="78">
        <v>0</v>
      </c>
      <c r="M224" s="80">
        <f t="shared" si="12"/>
        <v>23.500000000116415</v>
      </c>
      <c r="N224" s="80">
        <f t="shared" si="15"/>
        <v>1826.0425531824435</v>
      </c>
      <c r="O224" s="82">
        <f t="shared" si="13"/>
        <v>581.10638297584467</v>
      </c>
      <c r="P224" s="83">
        <f t="shared" si="14"/>
        <v>6786.382978689785</v>
      </c>
    </row>
    <row r="225" spans="1:16">
      <c r="A225" s="77">
        <v>42083.38958333333</v>
      </c>
      <c r="B225" s="83">
        <v>2448</v>
      </c>
      <c r="C225" s="78">
        <v>740</v>
      </c>
      <c r="D225" s="78">
        <v>8320</v>
      </c>
      <c r="E225" s="78">
        <v>5</v>
      </c>
      <c r="F225" s="78">
        <v>0</v>
      </c>
      <c r="G225" s="83">
        <v>124557</v>
      </c>
      <c r="H225" s="78">
        <v>1504</v>
      </c>
      <c r="I225" s="78" t="s">
        <v>95</v>
      </c>
      <c r="J225" s="78">
        <v>4</v>
      </c>
      <c r="K225" s="78">
        <v>0</v>
      </c>
      <c r="M225" s="80">
        <f t="shared" si="12"/>
        <v>25.349999999860302</v>
      </c>
      <c r="N225" s="80">
        <f t="shared" si="15"/>
        <v>2317.6331361074463</v>
      </c>
      <c r="O225" s="82">
        <f t="shared" si="13"/>
        <v>700.59171598019213</v>
      </c>
      <c r="P225" s="83">
        <f t="shared" si="14"/>
        <v>7876.9230769664846</v>
      </c>
    </row>
    <row r="226" spans="1:16">
      <c r="A226" s="77">
        <v>42084.375</v>
      </c>
      <c r="B226" s="83">
        <v>2138</v>
      </c>
      <c r="C226" s="78">
        <v>714</v>
      </c>
      <c r="D226" s="78">
        <v>7771</v>
      </c>
      <c r="E226" s="78">
        <v>5</v>
      </c>
      <c r="F226" s="78">
        <v>0</v>
      </c>
      <c r="G226" s="83">
        <v>130757</v>
      </c>
      <c r="H226" s="78">
        <v>1523</v>
      </c>
      <c r="I226" s="78" t="s">
        <v>92</v>
      </c>
      <c r="J226" s="78">
        <v>5</v>
      </c>
      <c r="K226" s="78">
        <v>0</v>
      </c>
      <c r="M226" s="80">
        <f t="shared" si="12"/>
        <v>23.650000000081491</v>
      </c>
      <c r="N226" s="80">
        <f t="shared" si="15"/>
        <v>2169.6405919586978</v>
      </c>
      <c r="O226" s="82">
        <f t="shared" si="13"/>
        <v>724.5665961920065</v>
      </c>
      <c r="P226" s="83">
        <f t="shared" si="14"/>
        <v>7886.004228302636</v>
      </c>
    </row>
    <row r="227" spans="1:16">
      <c r="A227" s="77">
        <v>42085.340277777781</v>
      </c>
      <c r="B227" s="83">
        <v>1913</v>
      </c>
      <c r="C227" s="78">
        <v>580</v>
      </c>
      <c r="D227" s="78">
        <v>7195</v>
      </c>
      <c r="E227" s="78">
        <v>4</v>
      </c>
      <c r="F227" s="78">
        <v>0</v>
      </c>
      <c r="G227" s="83">
        <v>132657</v>
      </c>
      <c r="H227" s="78">
        <v>1545</v>
      </c>
      <c r="I227" s="78" t="s">
        <v>92</v>
      </c>
      <c r="J227" s="78">
        <v>5</v>
      </c>
      <c r="K227" s="78">
        <v>0</v>
      </c>
      <c r="L227" s="78" t="s">
        <v>103</v>
      </c>
      <c r="M227" s="80">
        <f t="shared" si="12"/>
        <v>23.166666666744277</v>
      </c>
      <c r="N227" s="80">
        <f t="shared" si="15"/>
        <v>1981.8129496336487</v>
      </c>
      <c r="O227" s="82">
        <f t="shared" si="13"/>
        <v>600.86330935050501</v>
      </c>
      <c r="P227" s="83">
        <f t="shared" si="14"/>
        <v>7453.8129496153169</v>
      </c>
    </row>
    <row r="228" spans="1:16">
      <c r="A228" s="77">
        <v>42086.347222222219</v>
      </c>
      <c r="B228" s="83">
        <v>1820</v>
      </c>
      <c r="C228" s="78">
        <v>632</v>
      </c>
      <c r="D228" s="78">
        <v>6941</v>
      </c>
      <c r="E228" s="78">
        <v>2</v>
      </c>
      <c r="F228" s="78">
        <v>0</v>
      </c>
      <c r="G228" s="83">
        <v>134557</v>
      </c>
      <c r="H228" s="78">
        <v>1564</v>
      </c>
      <c r="I228" s="78" t="s">
        <v>93</v>
      </c>
      <c r="J228" s="78">
        <v>3</v>
      </c>
      <c r="K228" s="78">
        <v>0</v>
      </c>
      <c r="L228" s="78" t="s">
        <v>102</v>
      </c>
      <c r="M228" s="80">
        <f t="shared" si="12"/>
        <v>24.166666666511446</v>
      </c>
      <c r="N228" s="80">
        <f t="shared" si="15"/>
        <v>1807.4482758736781</v>
      </c>
      <c r="O228" s="82">
        <f t="shared" si="13"/>
        <v>627.64137931437608</v>
      </c>
      <c r="P228" s="83">
        <f t="shared" si="14"/>
        <v>6893.1310345270322</v>
      </c>
    </row>
    <row r="229" spans="1:16">
      <c r="A229" s="77">
        <v>42087.34375</v>
      </c>
      <c r="B229" s="83">
        <v>2205</v>
      </c>
      <c r="C229" s="78">
        <v>660</v>
      </c>
      <c r="D229" s="78">
        <v>8525</v>
      </c>
      <c r="E229" s="78">
        <v>1</v>
      </c>
      <c r="F229" s="78">
        <v>0</v>
      </c>
      <c r="G229" s="83">
        <v>136757</v>
      </c>
      <c r="H229" s="78">
        <v>1587</v>
      </c>
      <c r="I229" s="78" t="s">
        <v>92</v>
      </c>
      <c r="J229" s="78">
        <v>6</v>
      </c>
      <c r="K229" s="78">
        <v>0</v>
      </c>
      <c r="L229" s="78" t="s">
        <v>106</v>
      </c>
      <c r="M229" s="80">
        <f t="shared" si="12"/>
        <v>23.916666666744277</v>
      </c>
      <c r="N229" s="80">
        <f t="shared" si="15"/>
        <v>2212.6829268220881</v>
      </c>
      <c r="O229" s="82">
        <f t="shared" si="13"/>
        <v>662.2996515657951</v>
      </c>
      <c r="P229" s="83">
        <f t="shared" si="14"/>
        <v>8554.703832724852</v>
      </c>
    </row>
    <row r="230" spans="1:16">
      <c r="A230" s="77">
        <v>42088.378472222219</v>
      </c>
      <c r="B230" s="83">
        <v>2403</v>
      </c>
      <c r="C230" s="78">
        <v>700</v>
      </c>
      <c r="D230" s="78">
        <v>9341</v>
      </c>
      <c r="E230" s="78">
        <v>0</v>
      </c>
      <c r="F230" s="78">
        <v>0</v>
      </c>
      <c r="G230" s="83">
        <v>139257</v>
      </c>
      <c r="H230" s="78">
        <v>1613</v>
      </c>
      <c r="I230" s="78" t="s">
        <v>95</v>
      </c>
      <c r="J230" s="78">
        <v>6</v>
      </c>
      <c r="K230" s="78">
        <v>0</v>
      </c>
      <c r="M230" s="80">
        <f t="shared" si="12"/>
        <v>24.833333333255723</v>
      </c>
      <c r="N230" s="80">
        <f t="shared" si="15"/>
        <v>2322.3624161146404</v>
      </c>
      <c r="O230" s="82">
        <f t="shared" si="13"/>
        <v>676.51006711620812</v>
      </c>
      <c r="P230" s="83">
        <f t="shared" si="14"/>
        <v>9027.5436241892876</v>
      </c>
    </row>
    <row r="231" spans="1:16">
      <c r="A231" s="77">
        <v>42089.341666666667</v>
      </c>
      <c r="B231" s="83">
        <v>2055</v>
      </c>
      <c r="C231" s="78">
        <v>567</v>
      </c>
      <c r="D231" s="78">
        <v>7701</v>
      </c>
      <c r="E231" s="78">
        <v>1</v>
      </c>
      <c r="F231" s="78">
        <v>0</v>
      </c>
      <c r="G231" s="83">
        <v>141357</v>
      </c>
      <c r="H231" s="78">
        <v>1633</v>
      </c>
      <c r="I231" s="78" t="s">
        <v>92</v>
      </c>
      <c r="J231" s="78">
        <v>6</v>
      </c>
      <c r="K231" s="78">
        <v>0</v>
      </c>
      <c r="M231" s="80">
        <f t="shared" si="12"/>
        <v>23.116666666755918</v>
      </c>
      <c r="N231" s="80">
        <f t="shared" si="15"/>
        <v>2133.5255948007025</v>
      </c>
      <c r="O231" s="82">
        <f t="shared" si="13"/>
        <v>588.66618601070491</v>
      </c>
      <c r="P231" s="83">
        <f t="shared" si="14"/>
        <v>7995.2703676692036</v>
      </c>
    </row>
    <row r="232" spans="1:16">
      <c r="A232" s="77">
        <v>42090.338194444441</v>
      </c>
      <c r="B232" s="83">
        <v>2426</v>
      </c>
      <c r="C232" s="78">
        <v>630</v>
      </c>
      <c r="D232" s="78">
        <v>6500</v>
      </c>
      <c r="E232" s="78">
        <v>1</v>
      </c>
      <c r="F232" s="78">
        <v>0</v>
      </c>
      <c r="G232" s="83">
        <v>143757</v>
      </c>
      <c r="H232" s="78">
        <v>1651</v>
      </c>
      <c r="I232" s="78" t="s">
        <v>93</v>
      </c>
      <c r="J232" s="78">
        <v>6</v>
      </c>
      <c r="K232" s="78">
        <v>0</v>
      </c>
      <c r="M232" s="80">
        <f t="shared" si="12"/>
        <v>23.916666666569654</v>
      </c>
      <c r="N232" s="80">
        <f t="shared" si="15"/>
        <v>2434.4529616823484</v>
      </c>
      <c r="O232" s="82">
        <f t="shared" si="13"/>
        <v>632.19512195378388</v>
      </c>
      <c r="P232" s="83">
        <f t="shared" si="14"/>
        <v>6522.6480836501505</v>
      </c>
    </row>
    <row r="233" spans="1:16">
      <c r="A233" s="77">
        <v>42091.34375</v>
      </c>
      <c r="B233" s="83">
        <v>2830</v>
      </c>
      <c r="C233" s="78">
        <v>650</v>
      </c>
      <c r="D233" s="78">
        <v>8104</v>
      </c>
      <c r="E233" s="78">
        <v>1</v>
      </c>
      <c r="F233" s="78">
        <v>0</v>
      </c>
      <c r="G233" s="83">
        <v>146657</v>
      </c>
      <c r="H233" s="78">
        <v>1674</v>
      </c>
      <c r="I233" s="78" t="s">
        <v>95</v>
      </c>
      <c r="J233" s="78">
        <v>6</v>
      </c>
      <c r="K233" s="78">
        <v>0</v>
      </c>
      <c r="M233" s="80">
        <f t="shared" si="12"/>
        <v>24.133333333418705</v>
      </c>
      <c r="N233" s="80">
        <f t="shared" si="15"/>
        <v>2814.3646408740219</v>
      </c>
      <c r="O233" s="82">
        <f t="shared" si="13"/>
        <v>646.40883977671888</v>
      </c>
      <c r="P233" s="83">
        <f t="shared" si="14"/>
        <v>8059.2265193085068</v>
      </c>
    </row>
    <row r="234" spans="1:16">
      <c r="A234" s="77">
        <v>42092.354166666664</v>
      </c>
      <c r="B234" s="83">
        <v>2642</v>
      </c>
      <c r="C234" s="78">
        <v>584</v>
      </c>
      <c r="D234" s="78">
        <v>8186</v>
      </c>
      <c r="E234" s="78">
        <v>1</v>
      </c>
      <c r="F234" s="78">
        <v>0</v>
      </c>
      <c r="G234" s="83">
        <v>149357</v>
      </c>
      <c r="H234" s="78">
        <v>1698</v>
      </c>
      <c r="I234" s="78" t="s">
        <v>95</v>
      </c>
      <c r="J234" s="78">
        <v>5</v>
      </c>
      <c r="K234" s="78">
        <v>0</v>
      </c>
      <c r="M234" s="80">
        <f t="shared" si="12"/>
        <v>24.249999999941792</v>
      </c>
      <c r="N234" s="80">
        <f t="shared" si="15"/>
        <v>2614.7628866042141</v>
      </c>
      <c r="O234" s="82">
        <f t="shared" si="13"/>
        <v>577.97938144468628</v>
      </c>
      <c r="P234" s="83">
        <f t="shared" si="14"/>
        <v>8101.6082474421273</v>
      </c>
    </row>
    <row r="235" spans="1:16">
      <c r="A235" s="77">
        <v>42093.390972222223</v>
      </c>
      <c r="B235" s="83">
        <v>2294</v>
      </c>
      <c r="C235" s="78">
        <v>587</v>
      </c>
      <c r="D235" s="78">
        <v>7572</v>
      </c>
      <c r="E235" s="78">
        <v>3</v>
      </c>
      <c r="F235" s="78">
        <v>0</v>
      </c>
      <c r="G235" s="83">
        <v>151657</v>
      </c>
      <c r="H235" s="78">
        <v>1720</v>
      </c>
      <c r="I235" s="78" t="s">
        <v>93</v>
      </c>
      <c r="J235" s="78">
        <v>5</v>
      </c>
      <c r="K235" s="78">
        <v>0</v>
      </c>
      <c r="M235" s="80">
        <f t="shared" si="12"/>
        <v>24.883333333418705</v>
      </c>
      <c r="N235" s="80">
        <f t="shared" si="15"/>
        <v>2212.5653047479345</v>
      </c>
      <c r="O235" s="82">
        <f t="shared" si="13"/>
        <v>566.16208975023437</v>
      </c>
      <c r="P235" s="83">
        <f t="shared" si="14"/>
        <v>7303.2016074766179</v>
      </c>
    </row>
    <row r="236" spans="1:16">
      <c r="A236" s="77">
        <v>42094.336805555555</v>
      </c>
      <c r="B236" s="83">
        <v>1982</v>
      </c>
      <c r="C236" s="78">
        <v>648</v>
      </c>
      <c r="D236" s="78">
        <v>6883</v>
      </c>
      <c r="E236" s="78">
        <v>2</v>
      </c>
      <c r="F236" s="78">
        <v>0</v>
      </c>
      <c r="G236" s="83">
        <v>153657</v>
      </c>
      <c r="H236" s="78">
        <v>1739</v>
      </c>
      <c r="I236" s="78" t="s">
        <v>93</v>
      </c>
      <c r="J236" s="78">
        <v>4</v>
      </c>
      <c r="K236" s="78">
        <v>0</v>
      </c>
      <c r="M236" s="80">
        <f t="shared" si="12"/>
        <v>22.699999999953434</v>
      </c>
      <c r="N236" s="80">
        <f t="shared" si="15"/>
        <v>2095.5066079338139</v>
      </c>
      <c r="O236" s="82">
        <f t="shared" si="13"/>
        <v>685.11013215999571</v>
      </c>
      <c r="P236" s="83">
        <f t="shared" si="14"/>
        <v>7277.1806167550158</v>
      </c>
    </row>
    <row r="237" spans="1:16">
      <c r="A237" s="77">
        <v>42095.342361111114</v>
      </c>
      <c r="B237" s="83">
        <v>2794</v>
      </c>
      <c r="C237" s="78">
        <v>712</v>
      </c>
      <c r="D237" s="78">
        <v>8489</v>
      </c>
      <c r="E237" s="78">
        <v>0</v>
      </c>
      <c r="F237" s="78">
        <v>0</v>
      </c>
      <c r="G237" s="83">
        <v>156457</v>
      </c>
      <c r="H237" s="78">
        <v>1763</v>
      </c>
      <c r="I237" s="78" t="s">
        <v>93</v>
      </c>
      <c r="J237" s="78">
        <v>4</v>
      </c>
      <c r="K237" s="78">
        <v>0</v>
      </c>
      <c r="M237" s="80">
        <f t="shared" si="12"/>
        <v>24.133333333418705</v>
      </c>
      <c r="N237" s="80">
        <f t="shared" si="15"/>
        <v>2778.5635359017729</v>
      </c>
      <c r="O237" s="82">
        <f t="shared" si="13"/>
        <v>708.06629834003661</v>
      </c>
      <c r="P237" s="83">
        <f t="shared" si="14"/>
        <v>8442.0994474839481</v>
      </c>
    </row>
    <row r="238" spans="1:16">
      <c r="A238" s="77">
        <v>42096.367361111108</v>
      </c>
      <c r="B238" s="83">
        <v>3003</v>
      </c>
      <c r="C238" s="78">
        <v>762</v>
      </c>
      <c r="D238" s="78">
        <v>8614</v>
      </c>
      <c r="E238" s="78">
        <v>0</v>
      </c>
      <c r="F238" s="78">
        <v>0</v>
      </c>
      <c r="G238" s="83">
        <v>159557</v>
      </c>
      <c r="H238" s="78">
        <v>1788</v>
      </c>
      <c r="I238" s="78" t="s">
        <v>92</v>
      </c>
      <c r="J238" s="78">
        <v>5</v>
      </c>
      <c r="K238" s="78">
        <v>0</v>
      </c>
      <c r="M238" s="80">
        <f t="shared" si="12"/>
        <v>24.599999999860302</v>
      </c>
      <c r="N238" s="80">
        <f t="shared" si="15"/>
        <v>2929.7560975776132</v>
      </c>
      <c r="O238" s="82">
        <f t="shared" si="13"/>
        <v>743.41463415056319</v>
      </c>
      <c r="P238" s="83">
        <f t="shared" si="14"/>
        <v>8403.9024390721152</v>
      </c>
    </row>
    <row r="239" spans="1:16">
      <c r="A239" s="77">
        <v>42098.326388888891</v>
      </c>
      <c r="B239" s="83">
        <v>4356</v>
      </c>
      <c r="C239" s="78">
        <v>1170</v>
      </c>
      <c r="D239" s="78">
        <v>13907</v>
      </c>
      <c r="E239" s="78">
        <v>3</v>
      </c>
      <c r="F239" s="78">
        <v>0</v>
      </c>
      <c r="G239" s="83">
        <v>163957</v>
      </c>
      <c r="H239" s="78">
        <v>1828</v>
      </c>
      <c r="I239" s="78" t="s">
        <v>93</v>
      </c>
      <c r="J239" s="78">
        <v>11</v>
      </c>
      <c r="K239" s="78">
        <v>0</v>
      </c>
      <c r="M239" s="80">
        <f t="shared" si="12"/>
        <v>47.016666666779201</v>
      </c>
      <c r="N239" s="80">
        <f t="shared" si="15"/>
        <v>2223.5519319337068</v>
      </c>
      <c r="O239" s="82">
        <f t="shared" si="13"/>
        <v>597.23502304004523</v>
      </c>
      <c r="P239" s="83">
        <f t="shared" si="14"/>
        <v>7098.9294576221437</v>
      </c>
    </row>
    <row r="240" spans="1:16">
      <c r="A240" s="77">
        <v>42100.367361111108</v>
      </c>
      <c r="B240" s="83">
        <v>5298</v>
      </c>
      <c r="C240" s="78">
        <v>1240</v>
      </c>
      <c r="D240" s="78">
        <v>15706</v>
      </c>
      <c r="E240" s="78">
        <v>6</v>
      </c>
      <c r="F240" s="78">
        <v>0</v>
      </c>
      <c r="G240" s="83">
        <v>169257</v>
      </c>
      <c r="H240" s="78">
        <v>1873</v>
      </c>
      <c r="I240" s="78" t="s">
        <v>95</v>
      </c>
      <c r="J240" s="78">
        <v>8</v>
      </c>
      <c r="K240" s="78">
        <v>0</v>
      </c>
      <c r="M240" s="80">
        <f t="shared" si="12"/>
        <v>48.983333333220799</v>
      </c>
      <c r="N240" s="80">
        <f t="shared" si="15"/>
        <v>2595.821708069931</v>
      </c>
      <c r="O240" s="82">
        <f t="shared" si="13"/>
        <v>607.55358965774155</v>
      </c>
      <c r="P240" s="83">
        <f t="shared" si="14"/>
        <v>7695.3521606165232</v>
      </c>
    </row>
    <row r="241" spans="1:16">
      <c r="A241" s="77">
        <v>42101.340277777781</v>
      </c>
      <c r="B241" s="83">
        <v>2519</v>
      </c>
      <c r="C241" s="78">
        <v>612</v>
      </c>
      <c r="D241" s="78">
        <v>7487</v>
      </c>
      <c r="E241" s="78">
        <v>3</v>
      </c>
      <c r="F241" s="78">
        <v>0</v>
      </c>
      <c r="G241" s="83">
        <v>171957</v>
      </c>
      <c r="H241" s="78">
        <v>1895</v>
      </c>
      <c r="I241" s="78" t="s">
        <v>93</v>
      </c>
      <c r="J241" s="78">
        <v>4</v>
      </c>
      <c r="K241" s="78">
        <v>0</v>
      </c>
      <c r="M241" s="80">
        <f t="shared" si="12"/>
        <v>23.35000000015134</v>
      </c>
      <c r="N241" s="80">
        <f t="shared" si="15"/>
        <v>2589.1220556577373</v>
      </c>
      <c r="O241" s="82">
        <f t="shared" si="13"/>
        <v>629.03640256551614</v>
      </c>
      <c r="P241" s="83">
        <f t="shared" si="14"/>
        <v>7695.4175588366334</v>
      </c>
    </row>
    <row r="242" spans="1:16">
      <c r="A242" s="77">
        <v>42102.340277777781</v>
      </c>
      <c r="B242" s="83">
        <v>2544</v>
      </c>
      <c r="C242" s="78">
        <v>659</v>
      </c>
      <c r="D242" s="78">
        <v>7582</v>
      </c>
      <c r="E242" s="78">
        <v>3</v>
      </c>
      <c r="F242" s="78">
        <v>0</v>
      </c>
      <c r="G242" s="83">
        <v>174457</v>
      </c>
      <c r="H242" s="78">
        <v>1916</v>
      </c>
      <c r="I242" s="78" t="s">
        <v>93</v>
      </c>
      <c r="J242" s="78">
        <v>4</v>
      </c>
      <c r="K242" s="78">
        <v>0</v>
      </c>
      <c r="M242" s="80">
        <f t="shared" si="12"/>
        <v>24</v>
      </c>
      <c r="N242" s="80">
        <f t="shared" si="15"/>
        <v>2544</v>
      </c>
      <c r="O242" s="82">
        <f t="shared" si="13"/>
        <v>659</v>
      </c>
      <c r="P242" s="83">
        <f t="shared" si="14"/>
        <v>7582</v>
      </c>
    </row>
    <row r="243" spans="1:16" s="86" customFormat="1">
      <c r="A243" s="93">
        <v>42103.365277777775</v>
      </c>
      <c r="B243" s="98">
        <v>2471</v>
      </c>
      <c r="C243" s="86">
        <v>727</v>
      </c>
      <c r="D243" s="86">
        <v>7734</v>
      </c>
      <c r="E243" s="86">
        <v>4</v>
      </c>
      <c r="F243" s="86">
        <v>0</v>
      </c>
      <c r="G243" s="98">
        <v>176957</v>
      </c>
      <c r="H243" s="86">
        <v>1938</v>
      </c>
      <c r="I243" s="86" t="s">
        <v>93</v>
      </c>
      <c r="J243" s="86">
        <v>5</v>
      </c>
      <c r="K243" s="86">
        <v>0</v>
      </c>
      <c r="M243" s="80">
        <f t="shared" si="12"/>
        <v>24.599999999860302</v>
      </c>
      <c r="N243" s="80">
        <f t="shared" si="15"/>
        <v>2410.7317073307631</v>
      </c>
      <c r="O243" s="82">
        <f t="shared" si="13"/>
        <v>709.26829268695462</v>
      </c>
      <c r="P243" s="83">
        <f t="shared" si="14"/>
        <v>7545.3658537013853</v>
      </c>
    </row>
    <row r="244" spans="1:16" s="86" customFormat="1">
      <c r="A244" s="93">
        <v>42104.337500000001</v>
      </c>
      <c r="B244" s="98">
        <v>2047</v>
      </c>
      <c r="C244" s="86">
        <v>605</v>
      </c>
      <c r="D244" s="86">
        <v>6799</v>
      </c>
      <c r="E244" s="86">
        <v>5</v>
      </c>
      <c r="F244" s="86">
        <v>0</v>
      </c>
      <c r="G244" s="98">
        <v>179057</v>
      </c>
      <c r="H244" s="86">
        <v>1958</v>
      </c>
      <c r="I244" s="86" t="s">
        <v>93</v>
      </c>
      <c r="J244" s="86">
        <v>3</v>
      </c>
      <c r="K244" s="86">
        <v>0</v>
      </c>
      <c r="M244" s="80">
        <f t="shared" si="12"/>
        <v>23.333333333430346</v>
      </c>
      <c r="N244" s="80">
        <f t="shared" si="15"/>
        <v>2105.4857142769602</v>
      </c>
      <c r="O244" s="82">
        <f t="shared" si="13"/>
        <v>622.28571428312705</v>
      </c>
      <c r="P244" s="83">
        <f t="shared" si="14"/>
        <v>6993.2571428280671</v>
      </c>
    </row>
    <row r="245" spans="1:16" s="86" customFormat="1">
      <c r="A245" s="93">
        <v>42105.381249999999</v>
      </c>
      <c r="B245" s="98">
        <v>1678</v>
      </c>
      <c r="C245" s="86">
        <v>705</v>
      </c>
      <c r="D245" s="86">
        <v>6197</v>
      </c>
      <c r="E245" s="86">
        <v>6</v>
      </c>
      <c r="F245" s="86">
        <v>8</v>
      </c>
      <c r="G245" s="98">
        <v>180575</v>
      </c>
      <c r="H245" s="86">
        <v>1976</v>
      </c>
      <c r="I245" s="86" t="s">
        <v>92</v>
      </c>
      <c r="J245" s="86">
        <v>3</v>
      </c>
      <c r="K245" s="86">
        <v>0</v>
      </c>
      <c r="M245" s="80">
        <f t="shared" si="12"/>
        <v>25.049999999930151</v>
      </c>
      <c r="N245" s="80">
        <f t="shared" si="15"/>
        <v>1607.6646706631655</v>
      </c>
      <c r="O245" s="82">
        <f t="shared" si="13"/>
        <v>675.4491017982906</v>
      </c>
      <c r="P245" s="83">
        <f t="shared" si="14"/>
        <v>5937.2455089985915</v>
      </c>
    </row>
    <row r="246" spans="1:16" s="86" customFormat="1">
      <c r="A246" s="93">
        <v>42106.458333333336</v>
      </c>
      <c r="B246" s="98">
        <v>1821</v>
      </c>
      <c r="C246" s="86">
        <v>690</v>
      </c>
      <c r="D246" s="86">
        <v>6417</v>
      </c>
      <c r="E246" s="86">
        <v>9</v>
      </c>
      <c r="F246" s="86">
        <v>0</v>
      </c>
      <c r="G246" s="98">
        <v>182157</v>
      </c>
      <c r="H246" s="86">
        <v>1995</v>
      </c>
      <c r="I246" s="86" t="s">
        <v>92</v>
      </c>
      <c r="J246" s="86">
        <v>4</v>
      </c>
      <c r="K246" s="86">
        <v>0</v>
      </c>
      <c r="M246" s="80">
        <f t="shared" si="12"/>
        <v>25.850000000093132</v>
      </c>
      <c r="N246" s="80">
        <f t="shared" si="15"/>
        <v>1690.676982585785</v>
      </c>
      <c r="O246" s="82">
        <f t="shared" si="13"/>
        <v>640.61895551026453</v>
      </c>
      <c r="P246" s="83">
        <f t="shared" si="14"/>
        <v>5957.7562862454597</v>
      </c>
    </row>
    <row r="247" spans="1:16" s="86" customFormat="1">
      <c r="A247" s="93">
        <v>42107.336805555555</v>
      </c>
      <c r="B247" s="98">
        <v>1384</v>
      </c>
      <c r="C247" s="86">
        <v>538</v>
      </c>
      <c r="D247" s="86">
        <v>4938</v>
      </c>
      <c r="E247" s="86">
        <v>9</v>
      </c>
      <c r="F247" s="86">
        <v>0</v>
      </c>
      <c r="G247" s="98">
        <v>183957</v>
      </c>
      <c r="H247" s="86">
        <v>2010</v>
      </c>
      <c r="I247" s="86" t="s">
        <v>93</v>
      </c>
      <c r="J247" s="86">
        <v>3</v>
      </c>
      <c r="K247" s="86">
        <v>0</v>
      </c>
      <c r="M247" s="80">
        <f t="shared" si="12"/>
        <v>21.083333333255723</v>
      </c>
      <c r="N247" s="80">
        <f t="shared" si="15"/>
        <v>1575.4624505986849</v>
      </c>
      <c r="O247" s="82">
        <f t="shared" si="13"/>
        <v>612.42687747261016</v>
      </c>
      <c r="P247" s="83">
        <f t="shared" si="14"/>
        <v>5621.1225296649609</v>
      </c>
    </row>
    <row r="248" spans="1:16" s="86" customFormat="1">
      <c r="A248" s="93">
        <v>42108.354166666664</v>
      </c>
      <c r="B248" s="98">
        <v>1559</v>
      </c>
      <c r="C248" s="86">
        <v>633</v>
      </c>
      <c r="D248" s="86">
        <v>5679</v>
      </c>
      <c r="E248" s="86">
        <v>6</v>
      </c>
      <c r="F248" s="86">
        <v>0</v>
      </c>
      <c r="G248" s="98">
        <v>185557</v>
      </c>
      <c r="H248" s="86">
        <v>2027</v>
      </c>
      <c r="I248" s="86" t="s">
        <v>93</v>
      </c>
      <c r="J248" s="86">
        <v>5</v>
      </c>
      <c r="K248" s="86">
        <v>0</v>
      </c>
      <c r="M248" s="80">
        <f t="shared" si="12"/>
        <v>24.416666666627862</v>
      </c>
      <c r="N248" s="80">
        <f t="shared" si="15"/>
        <v>1532.3959044392955</v>
      </c>
      <c r="O248" s="82">
        <f t="shared" si="13"/>
        <v>622.19795221941888</v>
      </c>
      <c r="P248" s="83">
        <f t="shared" si="14"/>
        <v>5582.088737210237</v>
      </c>
    </row>
    <row r="249" spans="1:16" s="86" customFormat="1">
      <c r="A249" s="93">
        <v>42109.333333333336</v>
      </c>
      <c r="B249" s="98">
        <v>1468</v>
      </c>
      <c r="C249" s="86">
        <v>681</v>
      </c>
      <c r="D249" s="86">
        <v>5429</v>
      </c>
      <c r="E249" s="86">
        <v>6</v>
      </c>
      <c r="F249" s="86">
        <v>0</v>
      </c>
      <c r="G249" s="98">
        <v>187057</v>
      </c>
      <c r="H249" s="86">
        <v>2043</v>
      </c>
      <c r="I249" s="86" t="s">
        <v>93</v>
      </c>
      <c r="J249" s="86">
        <v>4</v>
      </c>
      <c r="K249" s="86">
        <v>0</v>
      </c>
      <c r="M249" s="80">
        <f t="shared" si="12"/>
        <v>23.500000000116415</v>
      </c>
      <c r="N249" s="80">
        <f t="shared" si="15"/>
        <v>1499.2340425457646</v>
      </c>
      <c r="O249" s="82">
        <f t="shared" si="13"/>
        <v>695.48936169868227</v>
      </c>
      <c r="P249" s="83">
        <f t="shared" si="14"/>
        <v>5544.5106382704053</v>
      </c>
    </row>
    <row r="250" spans="1:16">
      <c r="A250" s="77">
        <v>42110.461805555555</v>
      </c>
      <c r="B250" s="83">
        <v>1632</v>
      </c>
      <c r="C250" s="78">
        <v>825</v>
      </c>
      <c r="D250" s="78">
        <v>5812</v>
      </c>
      <c r="E250" s="78">
        <v>8</v>
      </c>
      <c r="F250" s="78">
        <v>0</v>
      </c>
      <c r="G250" s="83">
        <v>188657</v>
      </c>
      <c r="H250" s="78">
        <v>2060</v>
      </c>
      <c r="I250" s="78" t="s">
        <v>93</v>
      </c>
      <c r="J250" s="78">
        <v>4</v>
      </c>
      <c r="K250" s="78">
        <v>0</v>
      </c>
      <c r="M250" s="80">
        <f t="shared" si="12"/>
        <v>27.083333333255723</v>
      </c>
      <c r="N250" s="80">
        <f t="shared" si="15"/>
        <v>1446.2030769272212</v>
      </c>
      <c r="O250" s="82">
        <f t="shared" si="13"/>
        <v>731.07692307901812</v>
      </c>
      <c r="P250" s="83">
        <f t="shared" si="14"/>
        <v>5150.3261538609131</v>
      </c>
    </row>
    <row r="251" spans="1:16">
      <c r="A251" s="77">
        <v>42111.333333333336</v>
      </c>
      <c r="B251" s="83">
        <v>1213</v>
      </c>
      <c r="C251" s="78">
        <v>482</v>
      </c>
      <c r="D251" s="78">
        <v>4434</v>
      </c>
      <c r="E251" s="78">
        <v>7</v>
      </c>
      <c r="F251" s="78">
        <v>0</v>
      </c>
      <c r="G251" s="83">
        <v>189957</v>
      </c>
      <c r="H251" s="78">
        <v>2073</v>
      </c>
      <c r="I251" s="78" t="s">
        <v>92</v>
      </c>
      <c r="J251" s="78">
        <v>4</v>
      </c>
      <c r="K251" s="78">
        <v>0</v>
      </c>
      <c r="M251" s="80">
        <f t="shared" si="12"/>
        <v>20.916666666744277</v>
      </c>
      <c r="N251" s="80">
        <f t="shared" si="15"/>
        <v>1391.8087649350748</v>
      </c>
      <c r="O251" s="82">
        <f t="shared" si="13"/>
        <v>553.05179282663323</v>
      </c>
      <c r="P251" s="83">
        <f t="shared" si="14"/>
        <v>5087.6175298616008</v>
      </c>
    </row>
    <row r="252" spans="1:16">
      <c r="A252" s="77">
        <v>42112.354166666664</v>
      </c>
      <c r="B252" s="83">
        <v>1474</v>
      </c>
      <c r="C252" s="78">
        <v>724</v>
      </c>
      <c r="D252" s="78">
        <v>4911</v>
      </c>
      <c r="E252" s="78">
        <v>7</v>
      </c>
      <c r="F252" s="78">
        <v>0</v>
      </c>
      <c r="G252" s="83">
        <v>191475</v>
      </c>
      <c r="H252" s="78">
        <v>2087</v>
      </c>
      <c r="I252" s="78" t="s">
        <v>93</v>
      </c>
      <c r="J252" s="78">
        <v>5</v>
      </c>
      <c r="K252" s="78">
        <v>0</v>
      </c>
      <c r="M252" s="80">
        <f t="shared" si="12"/>
        <v>24.499999999883585</v>
      </c>
      <c r="N252" s="80">
        <f t="shared" si="15"/>
        <v>1443.9183673537996</v>
      </c>
      <c r="O252" s="82">
        <f t="shared" si="13"/>
        <v>709.22448979928834</v>
      </c>
      <c r="P252" s="83">
        <f t="shared" si="14"/>
        <v>4810.7755102269402</v>
      </c>
    </row>
    <row r="253" spans="1:16">
      <c r="A253" s="77">
        <v>42113.354166666664</v>
      </c>
      <c r="B253" s="83">
        <v>1392</v>
      </c>
      <c r="C253" s="78">
        <v>613</v>
      </c>
      <c r="D253" s="78">
        <v>4825</v>
      </c>
      <c r="E253" s="78">
        <v>8</v>
      </c>
      <c r="F253" s="78">
        <v>0</v>
      </c>
      <c r="G253" s="83">
        <v>192857</v>
      </c>
      <c r="H253" s="78">
        <v>2102</v>
      </c>
      <c r="I253" s="78" t="s">
        <v>93</v>
      </c>
      <c r="J253" s="78">
        <v>3</v>
      </c>
      <c r="K253" s="78">
        <v>0</v>
      </c>
      <c r="M253" s="80">
        <f t="shared" si="12"/>
        <v>24</v>
      </c>
      <c r="N253" s="80">
        <f t="shared" si="15"/>
        <v>1392</v>
      </c>
      <c r="O253" s="82">
        <f t="shared" si="13"/>
        <v>613</v>
      </c>
      <c r="P253" s="83">
        <f t="shared" si="14"/>
        <v>4825</v>
      </c>
    </row>
    <row r="254" spans="1:16">
      <c r="A254" s="77">
        <v>42114.347222222219</v>
      </c>
      <c r="B254" s="83">
        <v>1197</v>
      </c>
      <c r="C254" s="78">
        <v>660</v>
      </c>
      <c r="D254" s="78">
        <v>4361</v>
      </c>
      <c r="E254" s="78">
        <v>8</v>
      </c>
      <c r="F254" s="78">
        <v>0</v>
      </c>
      <c r="G254" s="83">
        <v>194057</v>
      </c>
      <c r="H254" s="78">
        <v>2115</v>
      </c>
      <c r="I254" s="78" t="s">
        <v>93</v>
      </c>
      <c r="J254" s="78">
        <v>4</v>
      </c>
      <c r="K254" s="78">
        <v>0</v>
      </c>
      <c r="M254" s="80">
        <f t="shared" si="12"/>
        <v>23.833333333313931</v>
      </c>
      <c r="N254" s="80">
        <f t="shared" si="15"/>
        <v>1205.3706293716107</v>
      </c>
      <c r="O254" s="82">
        <f t="shared" si="13"/>
        <v>664.61538461592568</v>
      </c>
      <c r="P254" s="83">
        <f t="shared" si="14"/>
        <v>4391.4965035000787</v>
      </c>
    </row>
    <row r="255" spans="1:16">
      <c r="A255" s="77">
        <v>42115.34375</v>
      </c>
      <c r="B255" s="83">
        <v>1258</v>
      </c>
      <c r="C255" s="78">
        <v>596</v>
      </c>
      <c r="D255" s="78">
        <v>4019</v>
      </c>
      <c r="E255" s="78">
        <v>8</v>
      </c>
      <c r="F255" s="78">
        <v>2</v>
      </c>
      <c r="G255" s="83">
        <v>195357</v>
      </c>
      <c r="H255" s="78">
        <v>2127</v>
      </c>
      <c r="I255" s="78" t="s">
        <v>93</v>
      </c>
      <c r="J255" s="78">
        <v>3</v>
      </c>
      <c r="K255" s="78">
        <v>0</v>
      </c>
      <c r="M255" s="80">
        <f t="shared" si="12"/>
        <v>23.916666666744277</v>
      </c>
      <c r="N255" s="80">
        <f t="shared" si="15"/>
        <v>1262.3832752572275</v>
      </c>
      <c r="O255" s="82">
        <f t="shared" si="13"/>
        <v>598.07665505032401</v>
      </c>
      <c r="P255" s="83">
        <f t="shared" si="14"/>
        <v>4033.00348430747</v>
      </c>
    </row>
    <row r="256" spans="1:16">
      <c r="A256" s="77">
        <v>42116.361111111109</v>
      </c>
      <c r="B256" s="83">
        <v>1710</v>
      </c>
      <c r="C256" s="78">
        <v>591</v>
      </c>
      <c r="D256" s="78">
        <v>3745</v>
      </c>
      <c r="E256" s="78">
        <v>9</v>
      </c>
      <c r="F256" s="78">
        <v>1</v>
      </c>
      <c r="G256" s="83">
        <v>197057</v>
      </c>
      <c r="H256" s="78">
        <v>2138</v>
      </c>
      <c r="I256" s="78" t="s">
        <v>95</v>
      </c>
      <c r="J256" s="78">
        <v>2</v>
      </c>
      <c r="K256" s="78">
        <v>0</v>
      </c>
      <c r="M256" s="80">
        <f t="shared" si="12"/>
        <v>24.416666666627862</v>
      </c>
      <c r="N256" s="80">
        <f t="shared" si="15"/>
        <v>1680.8191126306574</v>
      </c>
      <c r="O256" s="82">
        <f t="shared" si="13"/>
        <v>580.91467576884133</v>
      </c>
      <c r="P256" s="83">
        <f t="shared" si="14"/>
        <v>3681.0921501764988</v>
      </c>
    </row>
    <row r="257" spans="1:16">
      <c r="A257" s="77">
        <v>42117.347222222219</v>
      </c>
      <c r="B257" s="83">
        <v>1714</v>
      </c>
      <c r="C257" s="78">
        <v>723</v>
      </c>
      <c r="D257" s="78">
        <v>3936</v>
      </c>
      <c r="E257" s="78">
        <v>9</v>
      </c>
      <c r="F257" s="78">
        <v>0</v>
      </c>
      <c r="G257" s="83">
        <v>198557</v>
      </c>
      <c r="H257" s="78">
        <v>2150</v>
      </c>
      <c r="I257" s="78" t="s">
        <v>92</v>
      </c>
      <c r="J257" s="78">
        <v>3</v>
      </c>
      <c r="K257" s="78">
        <v>0</v>
      </c>
      <c r="M257" s="80">
        <f t="shared" si="12"/>
        <v>23.666666666627862</v>
      </c>
      <c r="N257" s="80">
        <f t="shared" si="15"/>
        <v>1738.1408450732724</v>
      </c>
      <c r="O257" s="82">
        <f t="shared" si="13"/>
        <v>733.18309859275143</v>
      </c>
      <c r="P257" s="83">
        <f t="shared" si="14"/>
        <v>3991.4366197248546</v>
      </c>
    </row>
    <row r="258" spans="1:16">
      <c r="A258" s="77">
        <v>42118.34375</v>
      </c>
      <c r="B258" s="83">
        <v>1434</v>
      </c>
      <c r="C258" s="78">
        <v>708</v>
      </c>
      <c r="D258" s="78">
        <v>3880</v>
      </c>
      <c r="E258" s="78">
        <v>8</v>
      </c>
      <c r="F258" s="78">
        <v>4</v>
      </c>
      <c r="G258" s="83">
        <v>200257</v>
      </c>
      <c r="H258" s="78">
        <v>2162</v>
      </c>
      <c r="I258" s="78" t="s">
        <v>93</v>
      </c>
      <c r="J258" s="78">
        <v>3</v>
      </c>
      <c r="K258" s="78">
        <v>0</v>
      </c>
      <c r="M258" s="80">
        <f t="shared" si="12"/>
        <v>23.916666666744277</v>
      </c>
      <c r="N258" s="80">
        <f t="shared" si="15"/>
        <v>1438.9965156747728</v>
      </c>
      <c r="O258" s="82">
        <f t="shared" si="13"/>
        <v>710.46689895239831</v>
      </c>
      <c r="P258" s="83">
        <f t="shared" si="14"/>
        <v>3893.5191637504313</v>
      </c>
    </row>
    <row r="259" spans="1:16">
      <c r="A259" s="77">
        <v>42119.354166666664</v>
      </c>
      <c r="B259" s="83">
        <v>1328</v>
      </c>
      <c r="C259" s="78">
        <v>719</v>
      </c>
      <c r="D259" s="78">
        <v>4092</v>
      </c>
      <c r="E259" s="78">
        <v>9</v>
      </c>
      <c r="F259" s="78">
        <v>4</v>
      </c>
      <c r="G259" s="83">
        <v>201557</v>
      </c>
      <c r="H259" s="78">
        <v>2174</v>
      </c>
      <c r="I259" s="78" t="s">
        <v>95</v>
      </c>
      <c r="J259" s="78">
        <v>2</v>
      </c>
      <c r="K259" s="78">
        <v>0</v>
      </c>
      <c r="M259" s="80">
        <f t="shared" ref="M259:M322" si="16">(A259-A258)*24</f>
        <v>24.249999999941792</v>
      </c>
      <c r="N259" s="80">
        <f t="shared" si="15"/>
        <v>1314.3092783536702</v>
      </c>
      <c r="O259" s="82">
        <f t="shared" ref="O259:O322" si="17">(C259/M259)*24</f>
        <v>711.5876288676875</v>
      </c>
      <c r="P259" s="83">
        <f t="shared" ref="P259:P322" si="18">(D259/M259)*24</f>
        <v>4049.8144329994116</v>
      </c>
    </row>
    <row r="260" spans="1:16">
      <c r="A260" s="77">
        <v>42120.361111111109</v>
      </c>
      <c r="B260" s="83">
        <v>1310</v>
      </c>
      <c r="C260" s="78">
        <v>654</v>
      </c>
      <c r="D260" s="78">
        <v>4096</v>
      </c>
      <c r="E260" s="78">
        <v>9</v>
      </c>
      <c r="F260" s="78">
        <v>6</v>
      </c>
      <c r="G260" s="83">
        <v>202957</v>
      </c>
      <c r="H260" s="78">
        <v>2186</v>
      </c>
      <c r="I260" s="78" t="s">
        <v>95</v>
      </c>
      <c r="J260" s="78">
        <v>3</v>
      </c>
      <c r="K260" s="78">
        <v>0</v>
      </c>
      <c r="M260" s="80">
        <f t="shared" si="16"/>
        <v>24.166666666686069</v>
      </c>
      <c r="N260" s="80">
        <f t="shared" ref="N260:N323" si="19">(B260/M260)*24</f>
        <v>1300.9655172403347</v>
      </c>
      <c r="O260" s="82">
        <f t="shared" si="17"/>
        <v>649.48965517189231</v>
      </c>
      <c r="P260" s="83">
        <f t="shared" si="18"/>
        <v>4067.751724134665</v>
      </c>
    </row>
    <row r="261" spans="1:16">
      <c r="A261" s="77">
        <v>42121.350694444445</v>
      </c>
      <c r="B261" s="83">
        <v>1294</v>
      </c>
      <c r="C261" s="78">
        <v>582</v>
      </c>
      <c r="D261" s="78">
        <v>3587</v>
      </c>
      <c r="E261" s="78">
        <v>8</v>
      </c>
      <c r="F261" s="78">
        <v>1</v>
      </c>
      <c r="G261" s="83">
        <v>204257</v>
      </c>
      <c r="H261" s="78">
        <v>2197</v>
      </c>
      <c r="I261" s="78" t="s">
        <v>93</v>
      </c>
      <c r="J261" s="78">
        <v>2</v>
      </c>
      <c r="K261" s="78">
        <v>0</v>
      </c>
      <c r="M261" s="80">
        <f t="shared" si="16"/>
        <v>23.750000000058208</v>
      </c>
      <c r="N261" s="80">
        <f t="shared" si="19"/>
        <v>1307.6210526283742</v>
      </c>
      <c r="O261" s="82">
        <f t="shared" si="17"/>
        <v>588.12631578803234</v>
      </c>
      <c r="P261" s="83">
        <f t="shared" si="18"/>
        <v>3624.757894727958</v>
      </c>
    </row>
    <row r="262" spans="1:16" s="95" customFormat="1">
      <c r="A262" s="94">
        <v>42122.340277777781</v>
      </c>
      <c r="B262" s="99">
        <v>1339</v>
      </c>
      <c r="C262" s="95">
        <v>724</v>
      </c>
      <c r="D262" s="95">
        <v>3849</v>
      </c>
      <c r="E262" s="95">
        <v>9</v>
      </c>
      <c r="F262" s="95">
        <v>0</v>
      </c>
      <c r="G262" s="99">
        <v>205557</v>
      </c>
      <c r="H262" s="95">
        <v>2209</v>
      </c>
      <c r="I262" s="95" t="s">
        <v>92</v>
      </c>
      <c r="J262" s="95">
        <v>5</v>
      </c>
      <c r="K262" s="95">
        <v>0</v>
      </c>
      <c r="L262" s="95" t="s">
        <v>128</v>
      </c>
      <c r="M262" s="80">
        <f t="shared" si="16"/>
        <v>23.750000000058208</v>
      </c>
      <c r="N262" s="80">
        <f t="shared" si="19"/>
        <v>1353.0947368387892</v>
      </c>
      <c r="O262" s="82">
        <f t="shared" si="17"/>
        <v>731.62105262978594</v>
      </c>
      <c r="P262" s="83">
        <f t="shared" si="18"/>
        <v>3889.5157894641516</v>
      </c>
    </row>
    <row r="263" spans="1:16">
      <c r="A263" s="77">
        <v>42123.354166666664</v>
      </c>
      <c r="B263" s="83">
        <v>1715</v>
      </c>
      <c r="C263" s="78">
        <v>736</v>
      </c>
      <c r="D263" s="78">
        <v>4457</v>
      </c>
      <c r="E263" s="78">
        <v>8</v>
      </c>
      <c r="F263" s="78">
        <v>0</v>
      </c>
      <c r="G263" s="83">
        <v>207357</v>
      </c>
      <c r="H263" s="78">
        <v>2222</v>
      </c>
      <c r="I263" s="78" t="s">
        <v>93</v>
      </c>
      <c r="J263" s="78">
        <v>3</v>
      </c>
      <c r="K263" s="78">
        <v>0</v>
      </c>
      <c r="M263" s="80">
        <f t="shared" si="16"/>
        <v>24.333333333197515</v>
      </c>
      <c r="N263" s="80">
        <f t="shared" si="19"/>
        <v>1691.5068493245099</v>
      </c>
      <c r="O263" s="82">
        <f t="shared" si="17"/>
        <v>725.91780822322983</v>
      </c>
      <c r="P263" s="83">
        <f t="shared" si="18"/>
        <v>4395.9452055039883</v>
      </c>
    </row>
    <row r="264" spans="1:16">
      <c r="A264" s="77">
        <v>42124.34375</v>
      </c>
      <c r="B264" s="83">
        <v>1541</v>
      </c>
      <c r="C264" s="78">
        <v>594</v>
      </c>
      <c r="D264" s="78">
        <v>4200</v>
      </c>
      <c r="E264" s="78">
        <v>9</v>
      </c>
      <c r="F264" s="78">
        <v>0</v>
      </c>
      <c r="G264" s="83">
        <v>208857</v>
      </c>
      <c r="H264" s="78">
        <v>2235</v>
      </c>
      <c r="I264" s="78" t="s">
        <v>92</v>
      </c>
      <c r="J264" s="78">
        <v>4</v>
      </c>
      <c r="K264" s="78">
        <v>0</v>
      </c>
      <c r="M264" s="80">
        <f t="shared" si="16"/>
        <v>23.750000000058208</v>
      </c>
      <c r="N264" s="80">
        <f t="shared" si="19"/>
        <v>1557.2210526277622</v>
      </c>
      <c r="O264" s="82">
        <f t="shared" si="17"/>
        <v>600.25263157747622</v>
      </c>
      <c r="P264" s="83">
        <f t="shared" si="18"/>
        <v>4244.2105263053872</v>
      </c>
    </row>
    <row r="265" spans="1:16">
      <c r="A265" s="77">
        <v>42125.452777777777</v>
      </c>
      <c r="B265" s="83">
        <v>1876</v>
      </c>
      <c r="C265" s="78">
        <v>770</v>
      </c>
      <c r="D265" s="78">
        <v>4476</v>
      </c>
      <c r="E265" s="78">
        <v>9</v>
      </c>
      <c r="F265" s="78">
        <v>0</v>
      </c>
      <c r="G265" s="83">
        <v>210757</v>
      </c>
      <c r="H265" s="78">
        <v>2248</v>
      </c>
      <c r="I265" s="78" t="s">
        <v>93</v>
      </c>
      <c r="J265" s="78">
        <v>3</v>
      </c>
      <c r="K265" s="78">
        <v>0</v>
      </c>
      <c r="L265" s="78" t="s">
        <v>119</v>
      </c>
      <c r="M265" s="80">
        <f t="shared" si="16"/>
        <v>26.616666666639503</v>
      </c>
      <c r="N265" s="80">
        <f t="shared" si="19"/>
        <v>1691.5716969334733</v>
      </c>
      <c r="O265" s="82">
        <f t="shared" si="17"/>
        <v>694.30181590553013</v>
      </c>
      <c r="P265" s="83">
        <f t="shared" si="18"/>
        <v>4035.967438952146</v>
      </c>
    </row>
    <row r="266" spans="1:16">
      <c r="A266" s="77">
        <v>42126.416666666664</v>
      </c>
      <c r="B266" s="83">
        <v>1869</v>
      </c>
      <c r="C266" s="78">
        <v>618</v>
      </c>
      <c r="D266" s="78">
        <v>4709</v>
      </c>
      <c r="E266" s="78">
        <v>9</v>
      </c>
      <c r="F266" s="78">
        <v>0</v>
      </c>
      <c r="G266" s="83">
        <v>212657</v>
      </c>
      <c r="H266" s="78">
        <v>2262</v>
      </c>
      <c r="I266" s="78" t="s">
        <v>95</v>
      </c>
      <c r="J266" s="78">
        <v>4</v>
      </c>
      <c r="K266" s="78">
        <v>0</v>
      </c>
      <c r="M266" s="80">
        <f t="shared" si="16"/>
        <v>23.133333333302289</v>
      </c>
      <c r="N266" s="80">
        <f t="shared" si="19"/>
        <v>1939.020172913265</v>
      </c>
      <c r="O266" s="82">
        <f t="shared" si="17"/>
        <v>641.15273775302182</v>
      </c>
      <c r="P266" s="83">
        <f t="shared" si="18"/>
        <v>4885.4178674417144</v>
      </c>
    </row>
    <row r="267" spans="1:16">
      <c r="A267" s="77">
        <v>42127.375</v>
      </c>
      <c r="B267" s="83">
        <v>1674</v>
      </c>
      <c r="C267" s="78">
        <v>566</v>
      </c>
      <c r="D267" s="78">
        <v>4808</v>
      </c>
      <c r="E267" s="78">
        <v>8</v>
      </c>
      <c r="F267" s="78">
        <v>0</v>
      </c>
      <c r="G267" s="83">
        <v>214357</v>
      </c>
      <c r="H267" s="78">
        <v>2275</v>
      </c>
      <c r="I267" s="78" t="s">
        <v>95</v>
      </c>
      <c r="J267" s="78">
        <v>4</v>
      </c>
      <c r="K267" s="78">
        <v>0</v>
      </c>
      <c r="M267" s="80">
        <f t="shared" si="16"/>
        <v>23.000000000058208</v>
      </c>
      <c r="N267" s="80">
        <f t="shared" si="19"/>
        <v>1746.7826086912314</v>
      </c>
      <c r="O267" s="82">
        <f t="shared" si="17"/>
        <v>590.60869565067924</v>
      </c>
      <c r="P267" s="83">
        <f t="shared" si="18"/>
        <v>5017.0434782481725</v>
      </c>
    </row>
    <row r="268" spans="1:16">
      <c r="A268" s="77">
        <v>42130.368055555555</v>
      </c>
      <c r="B268" s="83">
        <v>4863</v>
      </c>
      <c r="C268" s="78">
        <v>1935</v>
      </c>
      <c r="D268" s="78">
        <v>14968</v>
      </c>
      <c r="E268" s="78">
        <v>26</v>
      </c>
      <c r="F268" s="78">
        <v>2</v>
      </c>
      <c r="G268" s="83">
        <v>219257</v>
      </c>
      <c r="H268" s="78">
        <v>2318</v>
      </c>
      <c r="I268" s="78" t="s">
        <v>93</v>
      </c>
      <c r="J268" s="78">
        <v>15</v>
      </c>
      <c r="K268" s="78">
        <v>0</v>
      </c>
      <c r="M268" s="80">
        <f t="shared" si="16"/>
        <v>71.833333333313931</v>
      </c>
      <c r="N268" s="80">
        <f t="shared" si="19"/>
        <v>1624.7610208821093</v>
      </c>
      <c r="O268" s="82">
        <f t="shared" si="17"/>
        <v>646.49651972175229</v>
      </c>
      <c r="P268" s="83">
        <f t="shared" si="18"/>
        <v>5000.9095127623714</v>
      </c>
    </row>
    <row r="269" spans="1:16" ht="14.75" customHeight="1">
      <c r="A269" s="77">
        <v>42131.361805555556</v>
      </c>
      <c r="B269" s="83">
        <v>1604</v>
      </c>
      <c r="C269" s="78">
        <v>668</v>
      </c>
      <c r="D269" s="78">
        <v>5654</v>
      </c>
      <c r="E269" s="78">
        <v>8</v>
      </c>
      <c r="F269" s="78">
        <v>0</v>
      </c>
      <c r="G269" s="83">
        <v>220957</v>
      </c>
      <c r="H269" s="78">
        <v>2334</v>
      </c>
      <c r="I269" s="78" t="s">
        <v>93</v>
      </c>
      <c r="J269" s="78">
        <v>6</v>
      </c>
      <c r="K269" s="78">
        <v>0</v>
      </c>
      <c r="M269" s="80">
        <f t="shared" si="16"/>
        <v>23.850000000034925</v>
      </c>
      <c r="N269" s="80">
        <f t="shared" si="19"/>
        <v>1614.0880503121018</v>
      </c>
      <c r="O269" s="82">
        <f t="shared" si="17"/>
        <v>672.20125786065091</v>
      </c>
      <c r="P269" s="83">
        <f t="shared" si="18"/>
        <v>5689.5597484193413</v>
      </c>
    </row>
    <row r="270" spans="1:16" ht="14.75" customHeight="1">
      <c r="A270" s="77">
        <v>42132.388194444444</v>
      </c>
      <c r="B270" s="83">
        <v>1637</v>
      </c>
      <c r="C270" s="78">
        <v>640</v>
      </c>
      <c r="D270" s="78">
        <v>5566</v>
      </c>
      <c r="E270" s="78">
        <v>9</v>
      </c>
      <c r="F270" s="78">
        <v>1</v>
      </c>
      <c r="G270" s="83">
        <v>222557</v>
      </c>
      <c r="H270" s="78">
        <v>2350</v>
      </c>
      <c r="I270" s="78" t="s">
        <v>93</v>
      </c>
      <c r="J270" s="78">
        <v>6</v>
      </c>
      <c r="K270" s="78">
        <v>0</v>
      </c>
      <c r="M270" s="80">
        <f t="shared" si="16"/>
        <v>24.633333333302289</v>
      </c>
      <c r="N270" s="80">
        <f t="shared" si="19"/>
        <v>1594.9120433037692</v>
      </c>
      <c r="O270" s="82">
        <f t="shared" si="17"/>
        <v>623.54533152987915</v>
      </c>
      <c r="P270" s="83">
        <f t="shared" si="18"/>
        <v>5422.895805148918</v>
      </c>
    </row>
    <row r="271" spans="1:16" ht="14.75" customHeight="1">
      <c r="A271" s="77">
        <v>42134.388888888891</v>
      </c>
      <c r="B271" s="83">
        <v>3285</v>
      </c>
      <c r="C271" s="78">
        <v>1163</v>
      </c>
      <c r="D271" s="78">
        <v>10463</v>
      </c>
      <c r="E271" s="78">
        <v>17</v>
      </c>
      <c r="F271" s="78">
        <v>0</v>
      </c>
      <c r="G271" s="83">
        <v>225857</v>
      </c>
      <c r="H271" s="78">
        <v>2379</v>
      </c>
      <c r="I271" s="78" t="s">
        <v>93</v>
      </c>
      <c r="J271" s="78">
        <v>11</v>
      </c>
      <c r="K271" s="78">
        <v>0</v>
      </c>
      <c r="M271" s="80">
        <f t="shared" si="16"/>
        <v>48.016666666720994</v>
      </c>
      <c r="N271" s="80">
        <f t="shared" si="19"/>
        <v>1641.9298854545809</v>
      </c>
      <c r="O271" s="82">
        <f t="shared" si="17"/>
        <v>581.29816036032798</v>
      </c>
      <c r="P271" s="83">
        <f t="shared" si="18"/>
        <v>5229.6841374463565</v>
      </c>
    </row>
    <row r="272" spans="1:16" ht="14.75" customHeight="1">
      <c r="A272" s="77">
        <v>42135.39166666667</v>
      </c>
      <c r="B272" s="83">
        <v>2143</v>
      </c>
      <c r="C272" s="78">
        <v>563</v>
      </c>
      <c r="D272" s="78">
        <v>4959</v>
      </c>
      <c r="E272" s="78">
        <v>9</v>
      </c>
      <c r="F272" s="78">
        <v>0</v>
      </c>
      <c r="G272" s="83">
        <v>228157</v>
      </c>
      <c r="H272" s="78">
        <v>2394</v>
      </c>
      <c r="I272" s="78" t="s">
        <v>93</v>
      </c>
      <c r="J272" s="78">
        <v>5</v>
      </c>
      <c r="K272" s="78">
        <v>0</v>
      </c>
      <c r="M272" s="80">
        <f t="shared" si="16"/>
        <v>24.066666666709352</v>
      </c>
      <c r="N272" s="80">
        <f t="shared" si="19"/>
        <v>2137.0637119075673</v>
      </c>
      <c r="O272" s="82">
        <f t="shared" si="17"/>
        <v>561.44044321230058</v>
      </c>
      <c r="P272" s="83">
        <f t="shared" si="18"/>
        <v>4945.2631578859655</v>
      </c>
    </row>
    <row r="273" spans="1:16" ht="14.75" customHeight="1">
      <c r="A273" s="77">
        <v>42136.354166666664</v>
      </c>
      <c r="B273" s="83">
        <v>1812</v>
      </c>
      <c r="C273" s="78">
        <v>534</v>
      </c>
      <c r="D273" s="78">
        <v>4265</v>
      </c>
      <c r="E273" s="78">
        <v>9</v>
      </c>
      <c r="F273" s="78">
        <v>6</v>
      </c>
      <c r="G273" s="83">
        <v>229957</v>
      </c>
      <c r="H273" s="78">
        <v>2406</v>
      </c>
      <c r="I273" s="78" t="s">
        <v>93</v>
      </c>
      <c r="J273" s="78">
        <v>4</v>
      </c>
      <c r="K273" s="78">
        <v>0</v>
      </c>
      <c r="M273" s="80">
        <f t="shared" si="16"/>
        <v>23.099999999860302</v>
      </c>
      <c r="N273" s="80">
        <f t="shared" si="19"/>
        <v>1882.5974026087874</v>
      </c>
      <c r="O273" s="82">
        <f t="shared" si="17"/>
        <v>554.80519480855003</v>
      </c>
      <c r="P273" s="83">
        <f t="shared" si="18"/>
        <v>4431.1688311956286</v>
      </c>
    </row>
    <row r="274" spans="1:16">
      <c r="A274" s="77">
        <v>42137.361111111109</v>
      </c>
      <c r="B274" s="83">
        <v>1361</v>
      </c>
      <c r="C274" s="78">
        <v>633</v>
      </c>
      <c r="D274" s="78">
        <v>3053</v>
      </c>
      <c r="E274" s="78">
        <v>6</v>
      </c>
      <c r="F274" s="78">
        <v>1</v>
      </c>
      <c r="G274" s="83">
        <v>231257</v>
      </c>
      <c r="H274" s="78">
        <v>2415</v>
      </c>
      <c r="I274" s="78" t="s">
        <v>93</v>
      </c>
      <c r="J274" s="78">
        <v>3</v>
      </c>
      <c r="K274" s="78">
        <v>0</v>
      </c>
      <c r="M274" s="80">
        <f t="shared" si="16"/>
        <v>24.166666666686069</v>
      </c>
      <c r="N274" s="80">
        <f t="shared" si="19"/>
        <v>1351.6137931023632</v>
      </c>
      <c r="O274" s="82">
        <f t="shared" si="17"/>
        <v>628.63448275811595</v>
      </c>
      <c r="P274" s="83">
        <f t="shared" si="18"/>
        <v>3031.9448275837726</v>
      </c>
    </row>
    <row r="275" spans="1:16" ht="14" customHeight="1">
      <c r="A275" s="77">
        <v>42138.381944444445</v>
      </c>
      <c r="B275" s="83">
        <v>1744</v>
      </c>
      <c r="C275" s="78">
        <v>502</v>
      </c>
      <c r="D275" s="78">
        <v>4507</v>
      </c>
      <c r="E275" s="78">
        <v>9</v>
      </c>
      <c r="F275" s="78">
        <v>0</v>
      </c>
      <c r="G275" s="83">
        <v>233057</v>
      </c>
      <c r="H275" s="78">
        <v>2428</v>
      </c>
      <c r="I275" s="78" t="s">
        <v>93</v>
      </c>
      <c r="J275" s="78">
        <v>4</v>
      </c>
      <c r="K275" s="78">
        <v>0</v>
      </c>
      <c r="M275" s="80">
        <f t="shared" si="16"/>
        <v>24.500000000058208</v>
      </c>
      <c r="N275" s="80">
        <f t="shared" si="19"/>
        <v>1708.4081632612472</v>
      </c>
      <c r="O275" s="82">
        <f t="shared" si="17"/>
        <v>491.75510203964802</v>
      </c>
      <c r="P275" s="83">
        <f t="shared" si="18"/>
        <v>4415.0204081527754</v>
      </c>
    </row>
    <row r="276" spans="1:16" ht="14" customHeight="1">
      <c r="A276" s="77">
        <v>42139.365277777775</v>
      </c>
      <c r="B276" s="83">
        <v>1754</v>
      </c>
      <c r="C276" s="78">
        <v>617</v>
      </c>
      <c r="D276" s="78">
        <v>4374</v>
      </c>
      <c r="E276" s="78">
        <v>8</v>
      </c>
      <c r="F276" s="78">
        <v>0</v>
      </c>
      <c r="G276" s="83">
        <v>234857</v>
      </c>
      <c r="H276" s="78">
        <v>2440</v>
      </c>
      <c r="I276" s="78" t="s">
        <v>93</v>
      </c>
      <c r="J276" s="78">
        <v>4</v>
      </c>
      <c r="K276" s="78">
        <v>0</v>
      </c>
      <c r="M276" s="80">
        <f t="shared" si="16"/>
        <v>23.599999999918509</v>
      </c>
      <c r="N276" s="80">
        <f t="shared" si="19"/>
        <v>1783.7288135654812</v>
      </c>
      <c r="O276" s="82">
        <f t="shared" si="17"/>
        <v>627.45762712081068</v>
      </c>
      <c r="P276" s="83">
        <f t="shared" si="18"/>
        <v>4448.1355932356983</v>
      </c>
    </row>
    <row r="277" spans="1:16" ht="14" customHeight="1">
      <c r="A277" s="77">
        <v>42140.345833333333</v>
      </c>
      <c r="B277" s="83">
        <v>1926</v>
      </c>
      <c r="C277" s="78">
        <v>500</v>
      </c>
      <c r="D277" s="78">
        <v>4220</v>
      </c>
      <c r="E277" s="78">
        <v>9</v>
      </c>
      <c r="F277" s="78">
        <v>0</v>
      </c>
      <c r="G277" s="83">
        <v>236757</v>
      </c>
      <c r="H277" s="78">
        <v>2452</v>
      </c>
      <c r="I277" s="78" t="s">
        <v>93</v>
      </c>
      <c r="J277" s="78">
        <v>4</v>
      </c>
      <c r="K277" s="78">
        <v>0</v>
      </c>
      <c r="M277" s="80">
        <f t="shared" si="16"/>
        <v>23.53333333338378</v>
      </c>
      <c r="N277" s="80">
        <f t="shared" si="19"/>
        <v>1964.1926345566958</v>
      </c>
      <c r="O277" s="82">
        <f t="shared" si="17"/>
        <v>509.91501416321285</v>
      </c>
      <c r="P277" s="83">
        <f t="shared" si="18"/>
        <v>4303.6827195375172</v>
      </c>
    </row>
    <row r="278" spans="1:16" ht="14" customHeight="1">
      <c r="A278" s="77">
        <v>42141</v>
      </c>
      <c r="M278" s="80">
        <f t="shared" si="16"/>
        <v>15.700000000011642</v>
      </c>
      <c r="N278" s="80">
        <f t="shared" si="19"/>
        <v>0</v>
      </c>
      <c r="O278" s="82">
        <f t="shared" si="17"/>
        <v>0</v>
      </c>
      <c r="P278" s="83">
        <f t="shared" si="18"/>
        <v>0</v>
      </c>
    </row>
    <row r="279" spans="1:16" ht="14" customHeight="1">
      <c r="A279" s="77">
        <v>42142.335416666669</v>
      </c>
      <c r="B279" s="83">
        <v>5675</v>
      </c>
      <c r="C279" s="78">
        <v>1613</v>
      </c>
      <c r="D279" s="78">
        <v>12271</v>
      </c>
      <c r="E279" s="78">
        <v>27</v>
      </c>
      <c r="F279" s="78">
        <v>0</v>
      </c>
      <c r="G279" s="83">
        <v>240557</v>
      </c>
      <c r="H279" s="78">
        <v>2475</v>
      </c>
      <c r="I279" s="78" t="s">
        <v>123</v>
      </c>
      <c r="J279" s="78">
        <v>8</v>
      </c>
      <c r="K279" s="78">
        <v>0</v>
      </c>
      <c r="M279" s="80">
        <f t="shared" si="16"/>
        <v>32.050000000046566</v>
      </c>
      <c r="N279" s="80">
        <f t="shared" si="19"/>
        <v>4249.6099843932016</v>
      </c>
      <c r="O279" s="82">
        <f t="shared" si="17"/>
        <v>1207.8627145068253</v>
      </c>
      <c r="P279" s="83">
        <f t="shared" si="18"/>
        <v>9188.8923556808768</v>
      </c>
    </row>
    <row r="280" spans="1:16" ht="14" customHeight="1">
      <c r="A280" s="77">
        <v>42143.354166666664</v>
      </c>
      <c r="B280" s="83">
        <v>1906</v>
      </c>
      <c r="C280" s="78">
        <v>608</v>
      </c>
      <c r="D280" s="78">
        <v>4108</v>
      </c>
      <c r="E280" s="78">
        <v>9</v>
      </c>
      <c r="F280" s="78">
        <v>0</v>
      </c>
      <c r="G280" s="83">
        <v>242557</v>
      </c>
      <c r="H280" s="78">
        <v>2987</v>
      </c>
      <c r="I280" s="78" t="s">
        <v>123</v>
      </c>
      <c r="J280" s="78">
        <v>4</v>
      </c>
      <c r="K280" s="78">
        <v>0</v>
      </c>
      <c r="M280" s="80">
        <f t="shared" si="16"/>
        <v>24.449999999895226</v>
      </c>
      <c r="N280" s="80">
        <f t="shared" si="19"/>
        <v>1870.9202454067904</v>
      </c>
      <c r="O280" s="82">
        <f t="shared" si="17"/>
        <v>596.80981595347771</v>
      </c>
      <c r="P280" s="83">
        <f t="shared" si="18"/>
        <v>4032.3926380540893</v>
      </c>
    </row>
    <row r="281" spans="1:16" ht="14" customHeight="1">
      <c r="A281" s="77">
        <v>42145.34375</v>
      </c>
      <c r="B281" s="83">
        <v>3870</v>
      </c>
      <c r="C281" s="78">
        <v>1093</v>
      </c>
      <c r="D281" s="78">
        <v>8358</v>
      </c>
      <c r="E281" s="78">
        <v>18</v>
      </c>
      <c r="F281" s="78">
        <v>1</v>
      </c>
      <c r="G281" s="83">
        <v>246457</v>
      </c>
      <c r="H281" s="78">
        <v>2511</v>
      </c>
      <c r="I281" s="78" t="s">
        <v>93</v>
      </c>
      <c r="J281" s="78">
        <v>8</v>
      </c>
      <c r="K281" s="78">
        <v>0</v>
      </c>
      <c r="M281" s="80">
        <f t="shared" si="16"/>
        <v>47.750000000058208</v>
      </c>
      <c r="N281" s="80">
        <f t="shared" si="19"/>
        <v>1945.1308900499848</v>
      </c>
      <c r="O281" s="82">
        <f t="shared" si="17"/>
        <v>549.36125654383295</v>
      </c>
      <c r="P281" s="83">
        <f t="shared" si="18"/>
        <v>4200.8795811467116</v>
      </c>
    </row>
    <row r="282" spans="1:16" ht="14" customHeight="1">
      <c r="A282" s="77">
        <v>42146.333333333336</v>
      </c>
      <c r="B282" s="83">
        <v>2031</v>
      </c>
      <c r="C282" s="78">
        <v>491</v>
      </c>
      <c r="D282" s="78">
        <v>4371</v>
      </c>
      <c r="E282" s="78">
        <v>10</v>
      </c>
      <c r="F282" s="78">
        <v>0</v>
      </c>
      <c r="G282" s="83">
        <v>248457</v>
      </c>
      <c r="H282" s="78">
        <v>2524</v>
      </c>
      <c r="I282" s="78" t="s">
        <v>93</v>
      </c>
      <c r="J282" s="78">
        <v>4</v>
      </c>
      <c r="K282" s="78">
        <v>0</v>
      </c>
      <c r="M282" s="80">
        <f t="shared" si="16"/>
        <v>23.750000000058208</v>
      </c>
      <c r="N282" s="80">
        <f t="shared" si="19"/>
        <v>2052.378947363391</v>
      </c>
      <c r="O282" s="82">
        <f t="shared" si="17"/>
        <v>496.16842105141558</v>
      </c>
      <c r="P282" s="83">
        <f t="shared" si="18"/>
        <v>4417.0105263049636</v>
      </c>
    </row>
    <row r="283" spans="1:16" ht="14" customHeight="1">
      <c r="A283" s="77">
        <v>42147.333333333336</v>
      </c>
      <c r="B283" s="83">
        <v>1579</v>
      </c>
      <c r="C283" s="78">
        <v>532</v>
      </c>
      <c r="D283" s="78">
        <v>4566</v>
      </c>
      <c r="E283" s="78">
        <v>9</v>
      </c>
      <c r="F283" s="78">
        <v>0</v>
      </c>
      <c r="G283" s="83">
        <v>250057</v>
      </c>
      <c r="H283" s="78">
        <v>2537</v>
      </c>
      <c r="I283" s="78" t="s">
        <v>93</v>
      </c>
      <c r="J283" s="78">
        <v>4</v>
      </c>
      <c r="K283" s="78">
        <v>2</v>
      </c>
      <c r="M283" s="80">
        <f t="shared" si="16"/>
        <v>24</v>
      </c>
      <c r="N283" s="80">
        <f t="shared" si="19"/>
        <v>1579</v>
      </c>
      <c r="O283" s="82">
        <f t="shared" si="17"/>
        <v>532</v>
      </c>
      <c r="P283" s="83">
        <f t="shared" si="18"/>
        <v>4566</v>
      </c>
    </row>
    <row r="284" spans="1:16" ht="14" customHeight="1">
      <c r="A284" s="77">
        <v>42148.336805555555</v>
      </c>
      <c r="B284" s="83">
        <v>1353</v>
      </c>
      <c r="C284" s="78">
        <v>580</v>
      </c>
      <c r="D284" s="78">
        <v>5158</v>
      </c>
      <c r="E284" s="78">
        <v>8</v>
      </c>
      <c r="F284" s="78">
        <v>6</v>
      </c>
      <c r="G284" s="83">
        <v>251457</v>
      </c>
      <c r="H284" s="78">
        <v>2552</v>
      </c>
      <c r="I284" s="78" t="s">
        <v>93</v>
      </c>
      <c r="J284" s="78">
        <v>5</v>
      </c>
      <c r="K284" s="78">
        <v>0</v>
      </c>
      <c r="L284" s="78" t="s">
        <v>126</v>
      </c>
      <c r="M284" s="80">
        <f t="shared" si="16"/>
        <v>24.083333333255723</v>
      </c>
      <c r="N284" s="80">
        <f t="shared" si="19"/>
        <v>1348.3183391046909</v>
      </c>
      <c r="O284" s="82">
        <f t="shared" si="17"/>
        <v>577.99307958663769</v>
      </c>
      <c r="P284" s="83">
        <f t="shared" si="18"/>
        <v>5140.1522491515125</v>
      </c>
    </row>
    <row r="285" spans="1:16" ht="14" customHeight="1">
      <c r="A285" s="77">
        <v>42149.34375</v>
      </c>
      <c r="B285" s="83">
        <v>1546</v>
      </c>
      <c r="C285" s="78">
        <v>508</v>
      </c>
      <c r="D285" s="78">
        <v>6073</v>
      </c>
      <c r="E285" s="78">
        <v>7</v>
      </c>
      <c r="F285" s="78">
        <v>0</v>
      </c>
      <c r="G285" s="83">
        <v>253057</v>
      </c>
      <c r="H285" s="78">
        <v>2569</v>
      </c>
      <c r="I285" s="78" t="s">
        <v>93</v>
      </c>
      <c r="J285" s="78">
        <v>6</v>
      </c>
      <c r="K285" s="78">
        <v>0</v>
      </c>
      <c r="M285" s="80">
        <f t="shared" si="16"/>
        <v>24.166666666686069</v>
      </c>
      <c r="N285" s="80">
        <f t="shared" si="19"/>
        <v>1535.33793103325</v>
      </c>
      <c r="O285" s="82">
        <f t="shared" si="17"/>
        <v>504.49655172373286</v>
      </c>
      <c r="P285" s="83">
        <f t="shared" si="18"/>
        <v>6031.117241374468</v>
      </c>
    </row>
    <row r="286" spans="1:16" ht="14" customHeight="1">
      <c r="A286" s="77">
        <v>42150.34375</v>
      </c>
      <c r="B286" s="83">
        <v>1536</v>
      </c>
      <c r="C286" s="78">
        <v>530</v>
      </c>
      <c r="D286" s="78">
        <v>5710</v>
      </c>
      <c r="E286" s="78">
        <v>8</v>
      </c>
      <c r="F286" s="78">
        <v>0</v>
      </c>
      <c r="G286" s="83">
        <v>254557</v>
      </c>
      <c r="H286" s="78">
        <v>2585</v>
      </c>
      <c r="I286" s="78" t="s">
        <v>93</v>
      </c>
      <c r="J286" s="78">
        <v>7</v>
      </c>
      <c r="K286" s="78">
        <v>0</v>
      </c>
      <c r="M286" s="80">
        <f t="shared" si="16"/>
        <v>24</v>
      </c>
      <c r="N286" s="80">
        <f t="shared" si="19"/>
        <v>1536</v>
      </c>
      <c r="O286" s="82">
        <f t="shared" si="17"/>
        <v>530</v>
      </c>
      <c r="P286" s="83">
        <f t="shared" si="18"/>
        <v>5710</v>
      </c>
    </row>
    <row r="287" spans="1:16" ht="14" customHeight="1">
      <c r="A287" s="77">
        <v>42151.347222222219</v>
      </c>
      <c r="B287" s="83">
        <v>2186</v>
      </c>
      <c r="C287" s="78">
        <v>592</v>
      </c>
      <c r="D287" s="78">
        <v>5462</v>
      </c>
      <c r="E287" s="78">
        <v>9</v>
      </c>
      <c r="F287" s="78">
        <v>0</v>
      </c>
      <c r="G287" s="83">
        <v>256757</v>
      </c>
      <c r="H287" s="78">
        <v>2600</v>
      </c>
      <c r="I287" s="78" t="s">
        <v>93</v>
      </c>
      <c r="J287" s="78">
        <v>7</v>
      </c>
      <c r="K287" s="78">
        <v>0</v>
      </c>
      <c r="M287" s="80">
        <f t="shared" si="16"/>
        <v>24.083333333255723</v>
      </c>
      <c r="N287" s="80">
        <f t="shared" si="19"/>
        <v>2178.4359861661897</v>
      </c>
      <c r="O287" s="82">
        <f t="shared" si="17"/>
        <v>589.95155709532673</v>
      </c>
      <c r="P287" s="83">
        <f t="shared" si="18"/>
        <v>5443.1003460383017</v>
      </c>
    </row>
    <row r="288" spans="1:16" ht="14" customHeight="1">
      <c r="A288" s="77">
        <v>42152.34375</v>
      </c>
      <c r="B288" s="83">
        <v>1743</v>
      </c>
      <c r="C288" s="78">
        <v>436</v>
      </c>
      <c r="D288" s="78">
        <v>4799</v>
      </c>
      <c r="E288" s="78">
        <v>7</v>
      </c>
      <c r="F288" s="78">
        <v>11</v>
      </c>
      <c r="G288" s="83">
        <v>258557</v>
      </c>
      <c r="H288" s="78">
        <v>2614</v>
      </c>
      <c r="I288" s="78" t="s">
        <v>123</v>
      </c>
      <c r="J288" s="78">
        <v>6</v>
      </c>
      <c r="K288" s="78">
        <v>0</v>
      </c>
      <c r="M288" s="80">
        <f t="shared" si="16"/>
        <v>23.916666666744277</v>
      </c>
      <c r="N288" s="80">
        <f t="shared" si="19"/>
        <v>1749.0731707260315</v>
      </c>
      <c r="O288" s="82">
        <f t="shared" si="17"/>
        <v>437.51916376164644</v>
      </c>
      <c r="P288" s="83">
        <f t="shared" si="18"/>
        <v>4815.7212543397736</v>
      </c>
    </row>
    <row r="289" spans="1:16" ht="14" customHeight="1">
      <c r="A289" s="77">
        <v>42153.345833333333</v>
      </c>
      <c r="B289" s="83">
        <v>1788</v>
      </c>
      <c r="C289" s="78">
        <v>542</v>
      </c>
      <c r="D289" s="78">
        <v>5426</v>
      </c>
      <c r="E289" s="78">
        <v>9</v>
      </c>
      <c r="F289" s="78">
        <v>0</v>
      </c>
      <c r="G289" s="83">
        <v>260357</v>
      </c>
      <c r="H289" s="78">
        <v>2629</v>
      </c>
      <c r="I289" s="78" t="s">
        <v>93</v>
      </c>
      <c r="J289" s="78">
        <v>6</v>
      </c>
      <c r="K289" s="78">
        <v>0</v>
      </c>
      <c r="M289" s="80">
        <f t="shared" si="16"/>
        <v>24.049999999988358</v>
      </c>
      <c r="N289" s="80">
        <f t="shared" si="19"/>
        <v>1784.2827442836081</v>
      </c>
      <c r="O289" s="82">
        <f t="shared" si="17"/>
        <v>540.87318087344272</v>
      </c>
      <c r="P289" s="83">
        <f t="shared" si="18"/>
        <v>5414.7193347219554</v>
      </c>
    </row>
    <row r="290" spans="1:16" ht="14" customHeight="1">
      <c r="A290" s="77">
        <v>42154.338194444441</v>
      </c>
      <c r="B290" s="83">
        <v>584</v>
      </c>
      <c r="C290" s="78">
        <v>540</v>
      </c>
      <c r="D290" s="78">
        <v>1946</v>
      </c>
      <c r="E290" s="78">
        <v>3</v>
      </c>
      <c r="F290" s="78">
        <v>4</v>
      </c>
      <c r="G290" s="83">
        <v>260957</v>
      </c>
      <c r="H290" s="78">
        <v>2635</v>
      </c>
      <c r="I290" s="78" t="s">
        <v>142</v>
      </c>
      <c r="J290" s="78">
        <v>3</v>
      </c>
      <c r="K290" s="78">
        <v>0</v>
      </c>
      <c r="M290" s="80">
        <f t="shared" si="16"/>
        <v>23.816666666592937</v>
      </c>
      <c r="N290" s="80">
        <f t="shared" si="19"/>
        <v>588.49545136641245</v>
      </c>
      <c r="O290" s="82">
        <f t="shared" si="17"/>
        <v>544.15675297579241</v>
      </c>
      <c r="P290" s="83">
        <f t="shared" si="18"/>
        <v>1960.9797060942442</v>
      </c>
    </row>
    <row r="291" spans="1:16" ht="14" customHeight="1">
      <c r="A291" s="77">
        <v>42155.302083333336</v>
      </c>
      <c r="B291" s="83">
        <v>1693</v>
      </c>
      <c r="C291" s="78">
        <v>512</v>
      </c>
      <c r="D291" s="78">
        <v>5122</v>
      </c>
      <c r="E291" s="78">
        <v>9</v>
      </c>
      <c r="F291" s="78">
        <v>0</v>
      </c>
      <c r="G291" s="83">
        <v>262657</v>
      </c>
      <c r="H291" s="78">
        <v>2649</v>
      </c>
      <c r="I291" s="78" t="s">
        <v>142</v>
      </c>
      <c r="J291" s="78">
        <v>6</v>
      </c>
      <c r="K291" s="78">
        <v>0</v>
      </c>
      <c r="M291" s="80">
        <f t="shared" si="16"/>
        <v>23.133333333476912</v>
      </c>
      <c r="N291" s="80">
        <f t="shared" si="19"/>
        <v>1756.4265129573985</v>
      </c>
      <c r="O291" s="82">
        <f t="shared" si="17"/>
        <v>531.18155619266861</v>
      </c>
      <c r="P291" s="83">
        <f t="shared" si="18"/>
        <v>5313.8904898805631</v>
      </c>
    </row>
    <row r="292" spans="1:16" ht="14" customHeight="1">
      <c r="A292" s="77">
        <v>42156.333333333336</v>
      </c>
      <c r="B292" s="83">
        <v>1276</v>
      </c>
      <c r="C292" s="78">
        <v>521</v>
      </c>
      <c r="D292" s="78">
        <v>4906</v>
      </c>
      <c r="E292" s="78">
        <v>9</v>
      </c>
      <c r="F292" s="78">
        <v>0</v>
      </c>
      <c r="G292" s="83">
        <v>263957</v>
      </c>
      <c r="H292" s="78">
        <v>2663</v>
      </c>
      <c r="I292" s="78" t="s">
        <v>142</v>
      </c>
      <c r="J292" s="78">
        <v>5</v>
      </c>
      <c r="K292" s="78">
        <v>0</v>
      </c>
      <c r="M292" s="80">
        <f t="shared" si="16"/>
        <v>24.75</v>
      </c>
      <c r="N292" s="80">
        <f t="shared" si="19"/>
        <v>1237.3333333333335</v>
      </c>
      <c r="O292" s="82">
        <f t="shared" si="17"/>
        <v>505.21212121212125</v>
      </c>
      <c r="P292" s="83">
        <f t="shared" si="18"/>
        <v>4757.3333333333339</v>
      </c>
    </row>
    <row r="293" spans="1:16" ht="14" customHeight="1">
      <c r="A293" s="77">
        <v>42157.34375</v>
      </c>
      <c r="B293" s="83">
        <v>810</v>
      </c>
      <c r="C293" s="78">
        <v>585</v>
      </c>
      <c r="D293" s="78">
        <v>3019</v>
      </c>
      <c r="E293" s="78">
        <v>7</v>
      </c>
      <c r="F293" s="78">
        <v>5</v>
      </c>
      <c r="G293" s="83">
        <v>264757</v>
      </c>
      <c r="H293" s="78">
        <v>2672</v>
      </c>
      <c r="I293" s="78" t="s">
        <v>123</v>
      </c>
      <c r="J293" s="78">
        <v>2</v>
      </c>
      <c r="K293" s="78">
        <v>0</v>
      </c>
      <c r="M293" s="80">
        <f t="shared" si="16"/>
        <v>24.249999999941792</v>
      </c>
      <c r="N293" s="80">
        <f t="shared" si="19"/>
        <v>801.64948453800662</v>
      </c>
      <c r="O293" s="82">
        <f t="shared" si="17"/>
        <v>578.96907216633815</v>
      </c>
      <c r="P293" s="83">
        <f t="shared" si="18"/>
        <v>2987.8762886669656</v>
      </c>
    </row>
    <row r="294" spans="1:16" ht="14" customHeight="1">
      <c r="A294" s="77">
        <v>42159.34375</v>
      </c>
      <c r="B294" s="83">
        <v>1098</v>
      </c>
      <c r="C294" s="78">
        <v>494</v>
      </c>
      <c r="D294" s="78">
        <v>4222</v>
      </c>
      <c r="E294" s="78">
        <v>9</v>
      </c>
      <c r="F294" s="78">
        <v>1</v>
      </c>
      <c r="G294" s="83">
        <v>267257</v>
      </c>
      <c r="H294" s="78">
        <v>2698</v>
      </c>
      <c r="I294" s="78" t="s">
        <v>93</v>
      </c>
      <c r="J294" s="78">
        <v>4</v>
      </c>
      <c r="K294" s="78">
        <v>0</v>
      </c>
      <c r="M294" s="80">
        <f t="shared" si="16"/>
        <v>48</v>
      </c>
      <c r="N294" s="80">
        <f t="shared" si="19"/>
        <v>549</v>
      </c>
      <c r="O294" s="82">
        <f t="shared" si="17"/>
        <v>247</v>
      </c>
      <c r="P294" s="83">
        <f t="shared" si="18"/>
        <v>2111</v>
      </c>
    </row>
    <row r="295" spans="1:16" ht="14" customHeight="1">
      <c r="A295" s="77">
        <v>42160.363194444442</v>
      </c>
      <c r="B295" s="83">
        <v>708</v>
      </c>
      <c r="C295" s="78">
        <v>551</v>
      </c>
      <c r="D295" s="78">
        <v>2723</v>
      </c>
      <c r="E295" s="78">
        <v>5</v>
      </c>
      <c r="F295" s="78">
        <v>4</v>
      </c>
      <c r="G295" s="83">
        <v>267257</v>
      </c>
      <c r="H295" s="78">
        <v>2706</v>
      </c>
      <c r="I295" s="78" t="s">
        <v>93</v>
      </c>
      <c r="J295" s="78">
        <v>3</v>
      </c>
      <c r="K295" s="78">
        <v>0</v>
      </c>
      <c r="L295" s="78" t="s">
        <v>144</v>
      </c>
      <c r="M295" s="80">
        <f t="shared" si="16"/>
        <v>24.46666666661622</v>
      </c>
      <c r="N295" s="80">
        <f t="shared" si="19"/>
        <v>694.49591280797142</v>
      </c>
      <c r="O295" s="82">
        <f t="shared" si="17"/>
        <v>540.4904632163732</v>
      </c>
      <c r="P295" s="83">
        <f t="shared" si="18"/>
        <v>2671.0626703052349</v>
      </c>
    </row>
    <row r="296" spans="1:16" ht="14" customHeight="1">
      <c r="A296" s="77">
        <v>42161.354166666664</v>
      </c>
      <c r="B296" s="83">
        <v>1133</v>
      </c>
      <c r="C296" s="78">
        <v>554</v>
      </c>
      <c r="D296" s="78">
        <v>4156</v>
      </c>
      <c r="E296" s="78">
        <v>9</v>
      </c>
      <c r="F296" s="78">
        <v>0</v>
      </c>
      <c r="G296" s="83">
        <v>269151</v>
      </c>
      <c r="H296" s="78">
        <v>2718</v>
      </c>
      <c r="I296" s="78" t="s">
        <v>123</v>
      </c>
      <c r="J296" s="78">
        <v>4</v>
      </c>
      <c r="K296" s="78">
        <v>0</v>
      </c>
      <c r="M296" s="80">
        <f t="shared" si="16"/>
        <v>23.783333333325572</v>
      </c>
      <c r="N296" s="80">
        <f t="shared" si="19"/>
        <v>1143.3216538195743</v>
      </c>
      <c r="O296" s="82">
        <f t="shared" si="17"/>
        <v>559.04695164699388</v>
      </c>
      <c r="P296" s="83">
        <f t="shared" si="18"/>
        <v>4193.8612473734775</v>
      </c>
    </row>
    <row r="297" spans="1:16" ht="14" customHeight="1">
      <c r="A297" s="77">
        <v>42162.375</v>
      </c>
      <c r="B297" s="83">
        <v>838</v>
      </c>
      <c r="C297" s="78">
        <v>550</v>
      </c>
      <c r="D297" s="78">
        <v>3232</v>
      </c>
      <c r="E297" s="78">
        <v>7</v>
      </c>
      <c r="F297" s="78">
        <v>1</v>
      </c>
      <c r="G297" s="83">
        <v>269957</v>
      </c>
      <c r="H297" s="78">
        <v>2727</v>
      </c>
      <c r="I297" s="78" t="s">
        <v>123</v>
      </c>
      <c r="J297" s="78">
        <v>3</v>
      </c>
      <c r="K297" s="78">
        <v>0</v>
      </c>
      <c r="M297" s="80">
        <f t="shared" si="16"/>
        <v>24.500000000058208</v>
      </c>
      <c r="N297" s="80">
        <f t="shared" si="19"/>
        <v>820.89795918172319</v>
      </c>
      <c r="O297" s="82">
        <f t="shared" si="17"/>
        <v>538.77551020280157</v>
      </c>
      <c r="P297" s="83">
        <f t="shared" si="18"/>
        <v>3166.0408163190086</v>
      </c>
    </row>
    <row r="298" spans="1:16" ht="14" customHeight="1">
      <c r="A298" s="77">
        <v>42163.318749999999</v>
      </c>
      <c r="B298" s="83">
        <v>678</v>
      </c>
      <c r="C298" s="78">
        <v>427</v>
      </c>
      <c r="D298" s="78">
        <v>2520</v>
      </c>
      <c r="E298" s="78">
        <v>6</v>
      </c>
      <c r="F298" s="78">
        <v>4</v>
      </c>
      <c r="G298" s="83">
        <v>270657</v>
      </c>
      <c r="H298" s="78">
        <v>2734</v>
      </c>
      <c r="I298" s="78" t="s">
        <v>142</v>
      </c>
      <c r="J298" s="78">
        <v>3</v>
      </c>
      <c r="K298" s="78">
        <v>0</v>
      </c>
      <c r="M298" s="80">
        <f t="shared" si="16"/>
        <v>22.649999999965075</v>
      </c>
      <c r="N298" s="80">
        <f t="shared" si="19"/>
        <v>718.41059602759776</v>
      </c>
      <c r="O298" s="82">
        <f t="shared" si="17"/>
        <v>452.45033112652544</v>
      </c>
      <c r="P298" s="83">
        <f t="shared" si="18"/>
        <v>2670.1986755008056</v>
      </c>
    </row>
    <row r="299" spans="1:16" ht="14" customHeight="1">
      <c r="A299" s="77">
        <v>42164.3125</v>
      </c>
      <c r="B299" s="83">
        <v>1167</v>
      </c>
      <c r="C299" s="78">
        <v>605</v>
      </c>
      <c r="D299" s="78">
        <v>3331</v>
      </c>
      <c r="E299" s="78">
        <v>7</v>
      </c>
      <c r="F299" s="78">
        <v>0</v>
      </c>
      <c r="G299" s="83">
        <v>271857</v>
      </c>
      <c r="H299" s="78">
        <v>2744</v>
      </c>
      <c r="I299" s="78" t="s">
        <v>142</v>
      </c>
      <c r="J299" s="78">
        <v>3</v>
      </c>
      <c r="K299" s="78">
        <v>0</v>
      </c>
      <c r="M299" s="80">
        <f t="shared" si="16"/>
        <v>23.850000000034925</v>
      </c>
      <c r="N299" s="80">
        <f t="shared" si="19"/>
        <v>1174.3396226397899</v>
      </c>
      <c r="O299" s="82">
        <f t="shared" si="17"/>
        <v>608.80503144564932</v>
      </c>
      <c r="P299" s="83">
        <f t="shared" si="18"/>
        <v>3351.9496855296829</v>
      </c>
    </row>
    <row r="300" spans="1:16" ht="14" customHeight="1">
      <c r="A300" s="77">
        <v>42165.327777777777</v>
      </c>
      <c r="B300" s="83">
        <v>1017</v>
      </c>
      <c r="C300" s="78">
        <v>553</v>
      </c>
      <c r="D300" s="78">
        <v>2414</v>
      </c>
      <c r="E300" s="78">
        <v>6</v>
      </c>
      <c r="F300" s="78">
        <v>2</v>
      </c>
      <c r="G300" s="83">
        <v>272857</v>
      </c>
      <c r="H300" s="78">
        <v>2751</v>
      </c>
      <c r="I300" s="78" t="s">
        <v>142</v>
      </c>
      <c r="J300" s="78">
        <v>2</v>
      </c>
      <c r="K300" s="78">
        <v>0</v>
      </c>
      <c r="M300" s="80">
        <f t="shared" si="16"/>
        <v>24.366666666639503</v>
      </c>
      <c r="N300" s="80">
        <f t="shared" si="19"/>
        <v>1001.6963064306651</v>
      </c>
      <c r="O300" s="82">
        <f t="shared" si="17"/>
        <v>544.67852257242669</v>
      </c>
      <c r="P300" s="83">
        <f t="shared" si="18"/>
        <v>2377.674418607302</v>
      </c>
    </row>
    <row r="301" spans="1:16" ht="14" customHeight="1">
      <c r="A301" s="77">
        <v>42166.355555555558</v>
      </c>
      <c r="B301" s="83">
        <v>1515</v>
      </c>
      <c r="C301" s="78">
        <v>594</v>
      </c>
      <c r="D301" s="78">
        <v>3640</v>
      </c>
      <c r="E301" s="78">
        <v>9</v>
      </c>
      <c r="F301" s="78">
        <v>1</v>
      </c>
      <c r="G301" s="83">
        <v>274357</v>
      </c>
      <c r="H301" s="78">
        <v>2762</v>
      </c>
      <c r="I301" s="78" t="s">
        <v>93</v>
      </c>
      <c r="J301" s="78">
        <v>5</v>
      </c>
      <c r="K301" s="78">
        <v>0</v>
      </c>
      <c r="M301" s="80">
        <f t="shared" si="16"/>
        <v>24.666666666744277</v>
      </c>
      <c r="N301" s="80">
        <f t="shared" si="19"/>
        <v>1474.0540540494162</v>
      </c>
      <c r="O301" s="82">
        <f t="shared" si="17"/>
        <v>577.94594594412752</v>
      </c>
      <c r="P301" s="83">
        <f t="shared" si="18"/>
        <v>3541.6216216104781</v>
      </c>
    </row>
    <row r="302" spans="1:16" ht="14" customHeight="1">
      <c r="A302" s="77">
        <v>42167.368055555555</v>
      </c>
      <c r="B302" s="83">
        <v>1035</v>
      </c>
      <c r="C302" s="78">
        <v>582</v>
      </c>
      <c r="D302" s="78">
        <v>2993</v>
      </c>
      <c r="E302" s="78">
        <v>11</v>
      </c>
      <c r="F302" s="78">
        <v>7</v>
      </c>
      <c r="G302" s="83">
        <v>275457</v>
      </c>
      <c r="H302" s="78">
        <v>2771</v>
      </c>
      <c r="I302" s="78" t="s">
        <v>123</v>
      </c>
      <c r="J302" s="78">
        <v>3</v>
      </c>
      <c r="K302" s="78">
        <v>0</v>
      </c>
      <c r="M302" s="80">
        <f t="shared" si="16"/>
        <v>24.299999999930151</v>
      </c>
      <c r="N302" s="80">
        <f t="shared" si="19"/>
        <v>1022.2222222251605</v>
      </c>
      <c r="O302" s="82">
        <f t="shared" si="17"/>
        <v>574.81481481646711</v>
      </c>
      <c r="P302" s="83">
        <f t="shared" si="18"/>
        <v>2956.0493827245464</v>
      </c>
    </row>
    <row r="303" spans="1:16" ht="14" customHeight="1">
      <c r="A303" s="77">
        <v>42168.305555555555</v>
      </c>
      <c r="B303" s="83">
        <v>1299</v>
      </c>
      <c r="C303" s="78">
        <v>502</v>
      </c>
      <c r="D303" s="78">
        <v>3023</v>
      </c>
      <c r="E303" s="78">
        <v>7</v>
      </c>
      <c r="F303" s="78">
        <v>1</v>
      </c>
      <c r="G303" s="83">
        <v>276757</v>
      </c>
      <c r="H303" s="78">
        <v>2780</v>
      </c>
      <c r="I303" s="78" t="s">
        <v>142</v>
      </c>
      <c r="J303" s="78">
        <v>3</v>
      </c>
      <c r="K303" s="78">
        <v>0</v>
      </c>
      <c r="M303" s="80">
        <f t="shared" si="16"/>
        <v>22.5</v>
      </c>
      <c r="N303" s="80">
        <f t="shared" si="19"/>
        <v>1385.6</v>
      </c>
      <c r="O303" s="82">
        <f t="shared" si="17"/>
        <v>535.4666666666667</v>
      </c>
      <c r="P303" s="83">
        <f t="shared" si="18"/>
        <v>3224.5333333333333</v>
      </c>
    </row>
    <row r="304" spans="1:16" ht="14" customHeight="1">
      <c r="A304" s="77">
        <v>42169.313194444447</v>
      </c>
      <c r="B304" s="83">
        <v>605</v>
      </c>
      <c r="C304" s="78">
        <v>543</v>
      </c>
      <c r="D304" s="78">
        <v>1863</v>
      </c>
      <c r="E304" s="78">
        <v>5</v>
      </c>
      <c r="F304" s="78">
        <v>13</v>
      </c>
      <c r="G304" s="83">
        <v>277357</v>
      </c>
      <c r="H304" s="78">
        <v>2785</v>
      </c>
      <c r="I304" s="78" t="s">
        <v>142</v>
      </c>
      <c r="J304" s="78">
        <v>2</v>
      </c>
      <c r="K304" s="78">
        <v>0</v>
      </c>
      <c r="M304" s="80">
        <f t="shared" si="16"/>
        <v>24.183333333407063</v>
      </c>
      <c r="N304" s="80">
        <f t="shared" si="19"/>
        <v>600.41350792373805</v>
      </c>
      <c r="O304" s="82">
        <f t="shared" si="17"/>
        <v>538.88352859932183</v>
      </c>
      <c r="P304" s="83">
        <f t="shared" si="18"/>
        <v>1848.8766367965686</v>
      </c>
    </row>
    <row r="305" spans="1:16" ht="14" customHeight="1">
      <c r="A305" s="77">
        <v>42170.465277777781</v>
      </c>
      <c r="B305" s="83">
        <v>1064</v>
      </c>
      <c r="C305" s="78">
        <v>713</v>
      </c>
      <c r="D305" s="78">
        <v>3372</v>
      </c>
      <c r="E305" s="78">
        <v>8</v>
      </c>
      <c r="F305" s="78">
        <v>0</v>
      </c>
      <c r="G305" s="83">
        <v>278457</v>
      </c>
      <c r="H305" s="78">
        <v>2795</v>
      </c>
      <c r="I305" s="78" t="s">
        <v>93</v>
      </c>
      <c r="J305" s="78">
        <v>5</v>
      </c>
      <c r="K305" s="78">
        <v>0</v>
      </c>
      <c r="M305" s="80">
        <f t="shared" si="16"/>
        <v>27.650000000023283</v>
      </c>
      <c r="N305" s="80">
        <f t="shared" si="19"/>
        <v>923.54430379669066</v>
      </c>
      <c r="O305" s="82">
        <f t="shared" si="17"/>
        <v>618.87884267578988</v>
      </c>
      <c r="P305" s="83">
        <f t="shared" si="18"/>
        <v>2926.8716094007905</v>
      </c>
    </row>
    <row r="306" spans="1:16" ht="14" customHeight="1">
      <c r="A306" s="77">
        <v>42171.343055555553</v>
      </c>
      <c r="B306" s="83">
        <v>875</v>
      </c>
      <c r="C306" s="78">
        <v>441</v>
      </c>
      <c r="D306" s="78">
        <v>2271</v>
      </c>
      <c r="E306" s="78">
        <v>7</v>
      </c>
      <c r="F306" s="78">
        <v>0</v>
      </c>
      <c r="G306" s="83">
        <v>279357</v>
      </c>
      <c r="H306" s="78">
        <v>2802</v>
      </c>
      <c r="I306" s="78" t="s">
        <v>93</v>
      </c>
      <c r="J306" s="78">
        <v>2</v>
      </c>
      <c r="K306" s="78">
        <v>0</v>
      </c>
      <c r="M306" s="80">
        <f t="shared" si="16"/>
        <v>21.066666666534729</v>
      </c>
      <c r="N306" s="80">
        <f t="shared" si="19"/>
        <v>996.83544304421764</v>
      </c>
      <c r="O306" s="82">
        <f t="shared" si="17"/>
        <v>502.4050632942857</v>
      </c>
      <c r="P306" s="83">
        <f t="shared" si="18"/>
        <v>2587.2151898896209</v>
      </c>
    </row>
    <row r="307" spans="1:16" ht="14" customHeight="1">
      <c r="A307" s="77">
        <v>42172.3125</v>
      </c>
      <c r="B307" s="83">
        <v>1032</v>
      </c>
      <c r="C307" s="78">
        <v>599</v>
      </c>
      <c r="D307" s="78">
        <v>2507</v>
      </c>
      <c r="E307" s="78">
        <v>7</v>
      </c>
      <c r="F307" s="78">
        <v>1</v>
      </c>
      <c r="G307" s="83">
        <v>280357</v>
      </c>
      <c r="H307" s="78">
        <v>2809</v>
      </c>
      <c r="I307" s="78" t="s">
        <v>142</v>
      </c>
      <c r="J307" s="78">
        <v>2</v>
      </c>
      <c r="K307" s="78">
        <v>0</v>
      </c>
      <c r="M307" s="80">
        <f t="shared" si="16"/>
        <v>23.266666666720994</v>
      </c>
      <c r="N307" s="80">
        <f t="shared" si="19"/>
        <v>1064.5272206278869</v>
      </c>
      <c r="O307" s="82">
        <f t="shared" si="17"/>
        <v>617.87965615901578</v>
      </c>
      <c r="P307" s="83">
        <f t="shared" si="18"/>
        <v>2586.0171919710392</v>
      </c>
    </row>
    <row r="308" spans="1:16" ht="14" customHeight="1">
      <c r="A308" s="77">
        <v>42173.353472222225</v>
      </c>
      <c r="B308" s="83">
        <v>1035</v>
      </c>
      <c r="C308" s="78">
        <v>679</v>
      </c>
      <c r="D308" s="78">
        <v>2990</v>
      </c>
      <c r="E308" s="78">
        <v>8</v>
      </c>
      <c r="F308" s="78">
        <v>0</v>
      </c>
      <c r="G308" s="83">
        <v>281457</v>
      </c>
      <c r="H308" s="78">
        <v>2818</v>
      </c>
      <c r="I308" s="78" t="s">
        <v>93</v>
      </c>
      <c r="J308" s="78">
        <v>4</v>
      </c>
      <c r="K308" s="78">
        <v>0</v>
      </c>
      <c r="M308" s="80">
        <f t="shared" si="16"/>
        <v>24.983333333395422</v>
      </c>
      <c r="N308" s="80">
        <f t="shared" si="19"/>
        <v>994.26284189212549</v>
      </c>
      <c r="O308" s="82">
        <f t="shared" si="17"/>
        <v>652.27484989831225</v>
      </c>
      <c r="P308" s="83">
        <f t="shared" si="18"/>
        <v>2872.3148765772512</v>
      </c>
    </row>
    <row r="309" spans="1:16" ht="14" customHeight="1">
      <c r="A309" s="77">
        <v>42174.364583333336</v>
      </c>
      <c r="B309" s="83">
        <v>1252</v>
      </c>
      <c r="C309" s="78">
        <v>575</v>
      </c>
      <c r="D309" s="78">
        <v>2908</v>
      </c>
      <c r="E309" s="78">
        <v>8</v>
      </c>
      <c r="F309" s="78">
        <v>0</v>
      </c>
      <c r="G309" s="83">
        <v>282757</v>
      </c>
      <c r="H309" s="78">
        <v>2827</v>
      </c>
      <c r="I309" s="78" t="s">
        <v>123</v>
      </c>
      <c r="J309" s="78">
        <v>3</v>
      </c>
      <c r="K309" s="78">
        <v>0</v>
      </c>
      <c r="M309" s="80">
        <f t="shared" si="16"/>
        <v>24.266666666662786</v>
      </c>
      <c r="N309" s="80">
        <f t="shared" si="19"/>
        <v>1238.2417582419562</v>
      </c>
      <c r="O309" s="82">
        <f t="shared" si="17"/>
        <v>568.68131868140961</v>
      </c>
      <c r="P309" s="83">
        <f t="shared" si="18"/>
        <v>2876.0439560444161</v>
      </c>
    </row>
    <row r="310" spans="1:16" ht="14" customHeight="1">
      <c r="A310" s="77">
        <v>42175.34375</v>
      </c>
      <c r="B310" s="83">
        <v>916</v>
      </c>
      <c r="C310" s="78">
        <v>544</v>
      </c>
      <c r="D310" s="78">
        <v>2684</v>
      </c>
      <c r="E310" s="78">
        <v>7</v>
      </c>
      <c r="F310" s="78">
        <v>0</v>
      </c>
      <c r="G310" s="83">
        <v>283657</v>
      </c>
      <c r="H310" s="78">
        <v>2835</v>
      </c>
      <c r="I310" s="78" t="s">
        <v>93</v>
      </c>
      <c r="J310" s="78">
        <v>4</v>
      </c>
      <c r="K310" s="78">
        <v>1</v>
      </c>
      <c r="M310" s="80">
        <f t="shared" si="16"/>
        <v>23.499999999941792</v>
      </c>
      <c r="N310" s="80">
        <f t="shared" si="19"/>
        <v>935.48936170444483</v>
      </c>
      <c r="O310" s="82">
        <f t="shared" si="17"/>
        <v>555.57446808648251</v>
      </c>
      <c r="P310" s="83">
        <f t="shared" si="18"/>
        <v>2741.1063829855129</v>
      </c>
    </row>
    <row r="311" spans="1:16" ht="14" customHeight="1">
      <c r="A311" s="77">
        <v>42176.395833333336</v>
      </c>
      <c r="B311" s="83">
        <v>1182</v>
      </c>
      <c r="C311" s="78">
        <v>432</v>
      </c>
      <c r="D311" s="78">
        <v>2921</v>
      </c>
      <c r="E311" s="78">
        <v>8</v>
      </c>
      <c r="F311" s="78">
        <v>0</v>
      </c>
      <c r="G311" s="83">
        <v>284857</v>
      </c>
      <c r="H311" s="78">
        <v>2844</v>
      </c>
      <c r="I311" s="78" t="s">
        <v>93</v>
      </c>
      <c r="J311" s="78">
        <v>3</v>
      </c>
      <c r="K311" s="78">
        <v>0</v>
      </c>
      <c r="M311" s="80">
        <f t="shared" si="16"/>
        <v>25.250000000058208</v>
      </c>
      <c r="N311" s="80">
        <f t="shared" si="19"/>
        <v>1123.4851485122617</v>
      </c>
      <c r="O311" s="82">
        <f t="shared" si="17"/>
        <v>410.61386138519202</v>
      </c>
      <c r="P311" s="83">
        <f t="shared" si="18"/>
        <v>2776.39603959756</v>
      </c>
    </row>
    <row r="312" spans="1:16" ht="14" customHeight="1">
      <c r="A312" s="77">
        <v>42177.354166666664</v>
      </c>
      <c r="B312" s="83">
        <v>1105</v>
      </c>
      <c r="C312" s="78">
        <v>352</v>
      </c>
      <c r="D312" s="78">
        <v>2424</v>
      </c>
      <c r="E312" s="78">
        <v>7</v>
      </c>
      <c r="F312" s="78">
        <v>0</v>
      </c>
      <c r="G312" s="83">
        <v>285957</v>
      </c>
      <c r="H312" s="78">
        <v>2851</v>
      </c>
      <c r="I312" s="78" t="s">
        <v>93</v>
      </c>
      <c r="J312" s="78">
        <v>3</v>
      </c>
      <c r="K312" s="78">
        <v>0</v>
      </c>
      <c r="M312" s="80">
        <f t="shared" si="16"/>
        <v>22.999999999883585</v>
      </c>
      <c r="N312" s="80">
        <f t="shared" si="19"/>
        <v>1153.0434782667057</v>
      </c>
      <c r="O312" s="82">
        <f t="shared" si="17"/>
        <v>367.30434782794612</v>
      </c>
      <c r="P312" s="83">
        <f t="shared" si="18"/>
        <v>2529.3913043606285</v>
      </c>
    </row>
    <row r="313" spans="1:16" ht="14" customHeight="1">
      <c r="A313" s="77">
        <v>42178.326388888891</v>
      </c>
      <c r="B313" s="83">
        <v>1103</v>
      </c>
      <c r="C313" s="78">
        <v>370</v>
      </c>
      <c r="D313" s="78">
        <v>2414</v>
      </c>
      <c r="E313" s="78">
        <v>7</v>
      </c>
      <c r="F313" s="78">
        <v>0</v>
      </c>
      <c r="G313" s="83">
        <v>287057</v>
      </c>
      <c r="H313" s="78">
        <v>2858</v>
      </c>
      <c r="I313" s="78" t="s">
        <v>142</v>
      </c>
      <c r="J313" s="78">
        <v>3</v>
      </c>
      <c r="K313" s="78">
        <v>0</v>
      </c>
      <c r="M313" s="80">
        <f t="shared" si="16"/>
        <v>23.333333333430346</v>
      </c>
      <c r="N313" s="80">
        <f t="shared" si="19"/>
        <v>1134.5142857095686</v>
      </c>
      <c r="O313" s="82">
        <f t="shared" si="17"/>
        <v>380.57142856984626</v>
      </c>
      <c r="P313" s="83">
        <f t="shared" si="18"/>
        <v>2482.9714285611053</v>
      </c>
    </row>
    <row r="314" spans="1:16" ht="14" customHeight="1">
      <c r="A314" s="77">
        <v>42179.326388888891</v>
      </c>
      <c r="B314" s="83">
        <v>1161</v>
      </c>
      <c r="C314" s="78">
        <v>374</v>
      </c>
      <c r="D314" s="78">
        <v>2514</v>
      </c>
      <c r="E314" s="78">
        <v>7</v>
      </c>
      <c r="F314" s="78">
        <v>0</v>
      </c>
      <c r="G314" s="83">
        <v>288257</v>
      </c>
      <c r="H314" s="78">
        <v>2866</v>
      </c>
      <c r="I314" s="78" t="s">
        <v>142</v>
      </c>
      <c r="J314" s="78">
        <v>3</v>
      </c>
      <c r="K314" s="78">
        <v>0</v>
      </c>
      <c r="M314" s="80">
        <f t="shared" si="16"/>
        <v>24</v>
      </c>
      <c r="N314" s="80">
        <f t="shared" si="19"/>
        <v>1161</v>
      </c>
      <c r="O314" s="82">
        <f t="shared" si="17"/>
        <v>374</v>
      </c>
      <c r="P314" s="83">
        <f t="shared" si="18"/>
        <v>2514</v>
      </c>
    </row>
    <row r="315" spans="1:16" ht="14" customHeight="1">
      <c r="A315" s="77">
        <v>42180.326388888891</v>
      </c>
      <c r="B315" s="83">
        <v>1092</v>
      </c>
      <c r="C315" s="78">
        <v>384</v>
      </c>
      <c r="D315" s="78">
        <v>2534</v>
      </c>
      <c r="E315" s="78">
        <v>8</v>
      </c>
      <c r="F315" s="78">
        <v>0</v>
      </c>
      <c r="G315" s="83">
        <v>289357</v>
      </c>
      <c r="H315" s="78">
        <v>2873</v>
      </c>
      <c r="I315" s="78" t="s">
        <v>142</v>
      </c>
      <c r="J315" s="78">
        <v>3</v>
      </c>
      <c r="K315" s="78">
        <v>0</v>
      </c>
      <c r="M315" s="80">
        <f t="shared" si="16"/>
        <v>24</v>
      </c>
      <c r="N315" s="80">
        <f t="shared" si="19"/>
        <v>1092</v>
      </c>
      <c r="O315" s="82">
        <f t="shared" si="17"/>
        <v>384</v>
      </c>
      <c r="P315" s="83">
        <f t="shared" si="18"/>
        <v>2534</v>
      </c>
    </row>
    <row r="316" spans="1:16" ht="14" customHeight="1">
      <c r="A316" s="77">
        <v>42181.344444444447</v>
      </c>
      <c r="B316" s="83">
        <v>1147</v>
      </c>
      <c r="C316" s="78">
        <v>397</v>
      </c>
      <c r="D316" s="78">
        <v>2679</v>
      </c>
      <c r="E316" s="78">
        <v>7</v>
      </c>
      <c r="F316" s="78">
        <v>0</v>
      </c>
      <c r="G316" s="83">
        <v>290557</v>
      </c>
      <c r="H316" s="78">
        <v>2881</v>
      </c>
      <c r="I316" s="78" t="s">
        <v>93</v>
      </c>
      <c r="J316" s="78">
        <v>3</v>
      </c>
      <c r="K316" s="78">
        <v>0</v>
      </c>
      <c r="M316" s="80">
        <f t="shared" si="16"/>
        <v>24.433333333348855</v>
      </c>
      <c r="N316" s="80">
        <f t="shared" si="19"/>
        <v>1126.6575716227494</v>
      </c>
      <c r="O316" s="82">
        <f t="shared" si="17"/>
        <v>389.95907230534579</v>
      </c>
      <c r="P316" s="83">
        <f t="shared" si="18"/>
        <v>2631.4870395617663</v>
      </c>
    </row>
    <row r="317" spans="1:16" ht="14" customHeight="1">
      <c r="A317" s="77">
        <v>42182.364583333336</v>
      </c>
      <c r="B317" s="83">
        <v>1152</v>
      </c>
      <c r="C317" s="78">
        <v>393</v>
      </c>
      <c r="D317" s="78">
        <v>2692</v>
      </c>
      <c r="E317" s="78">
        <v>8</v>
      </c>
      <c r="F317" s="78">
        <v>0</v>
      </c>
      <c r="G317" s="83">
        <v>291757</v>
      </c>
      <c r="H317" s="78">
        <v>2890</v>
      </c>
      <c r="I317" s="78" t="s">
        <v>122</v>
      </c>
      <c r="J317" s="78">
        <v>2</v>
      </c>
      <c r="K317" s="78">
        <v>0</v>
      </c>
      <c r="M317" s="80">
        <f t="shared" si="16"/>
        <v>24.483333333337214</v>
      </c>
      <c r="N317" s="80">
        <f t="shared" si="19"/>
        <v>1129.2579986383507</v>
      </c>
      <c r="O317" s="82">
        <f t="shared" si="17"/>
        <v>385.24166099381239</v>
      </c>
      <c r="P317" s="83">
        <f t="shared" si="18"/>
        <v>2638.8563648736454</v>
      </c>
    </row>
    <row r="318" spans="1:16" ht="14" customHeight="1">
      <c r="A318" s="77">
        <v>42183.333333333336</v>
      </c>
      <c r="B318" s="83">
        <v>1047</v>
      </c>
      <c r="C318" s="78">
        <v>388</v>
      </c>
      <c r="D318" s="78">
        <v>2304</v>
      </c>
      <c r="E318" s="78">
        <v>7</v>
      </c>
      <c r="F318" s="78">
        <v>0</v>
      </c>
      <c r="G318" s="83">
        <v>292857</v>
      </c>
      <c r="H318" s="78">
        <v>2897</v>
      </c>
      <c r="I318" s="78" t="s">
        <v>122</v>
      </c>
      <c r="J318" s="78">
        <v>3</v>
      </c>
      <c r="K318" s="78">
        <v>0</v>
      </c>
      <c r="M318" s="80">
        <f t="shared" si="16"/>
        <v>23.25</v>
      </c>
      <c r="N318" s="80">
        <f t="shared" si="19"/>
        <v>1080.7741935483871</v>
      </c>
      <c r="O318" s="82">
        <f t="shared" si="17"/>
        <v>400.51612903225805</v>
      </c>
      <c r="P318" s="83">
        <f t="shared" si="18"/>
        <v>2378.322580645161</v>
      </c>
    </row>
    <row r="319" spans="1:16" ht="14" customHeight="1">
      <c r="A319" s="77">
        <v>42184.375</v>
      </c>
      <c r="B319" s="83">
        <v>1211</v>
      </c>
      <c r="C319" s="78">
        <v>480</v>
      </c>
      <c r="D319" s="78">
        <v>2707</v>
      </c>
      <c r="E319" s="78">
        <v>7</v>
      </c>
      <c r="F319" s="78">
        <v>0</v>
      </c>
      <c r="G319" s="83">
        <v>293957</v>
      </c>
      <c r="H319" s="78">
        <v>2904</v>
      </c>
      <c r="I319" s="78" t="s">
        <v>123</v>
      </c>
      <c r="J319" s="78">
        <v>3</v>
      </c>
      <c r="K319" s="78">
        <v>0</v>
      </c>
      <c r="M319" s="80">
        <f t="shared" si="16"/>
        <v>24.999999999941792</v>
      </c>
      <c r="N319" s="80">
        <f t="shared" si="19"/>
        <v>1162.5600000027068</v>
      </c>
      <c r="O319" s="82">
        <f t="shared" si="17"/>
        <v>460.80000000107287</v>
      </c>
      <c r="P319" s="83">
        <f t="shared" si="18"/>
        <v>2598.7200000060507</v>
      </c>
    </row>
    <row r="320" spans="1:16" ht="14" customHeight="1">
      <c r="A320" s="77">
        <v>42185.332638888889</v>
      </c>
      <c r="B320" s="83">
        <v>935</v>
      </c>
      <c r="C320" s="78">
        <v>392</v>
      </c>
      <c r="D320" s="78">
        <v>2027</v>
      </c>
      <c r="E320" s="78">
        <v>6</v>
      </c>
      <c r="F320" s="78">
        <v>0</v>
      </c>
      <c r="G320" s="83">
        <v>294957</v>
      </c>
      <c r="H320" s="78">
        <v>2910</v>
      </c>
      <c r="I320" s="78" t="s">
        <v>93</v>
      </c>
      <c r="J320" s="78">
        <v>2</v>
      </c>
      <c r="K320" s="78">
        <v>0</v>
      </c>
      <c r="M320" s="80">
        <f t="shared" si="16"/>
        <v>22.983333333337214</v>
      </c>
      <c r="N320" s="80">
        <f t="shared" si="19"/>
        <v>976.35968092804399</v>
      </c>
      <c r="O320" s="82">
        <f t="shared" si="17"/>
        <v>409.34010152277352</v>
      </c>
      <c r="P320" s="83">
        <f t="shared" si="18"/>
        <v>2116.66424945577</v>
      </c>
    </row>
    <row r="321" spans="1:16" ht="14" customHeight="1">
      <c r="A321" s="77">
        <v>42186.347222222219</v>
      </c>
      <c r="B321" s="83">
        <v>589</v>
      </c>
      <c r="C321" s="78">
        <v>458</v>
      </c>
      <c r="D321" s="78">
        <v>1263</v>
      </c>
      <c r="E321" s="78">
        <v>4</v>
      </c>
      <c r="F321" s="78">
        <v>6</v>
      </c>
      <c r="G321" s="83">
        <v>295557</v>
      </c>
      <c r="H321" s="78">
        <v>2914</v>
      </c>
      <c r="I321" s="78" t="s">
        <v>93</v>
      </c>
      <c r="J321" s="78">
        <v>1</v>
      </c>
      <c r="K321" s="78">
        <v>0</v>
      </c>
      <c r="M321" s="80">
        <f t="shared" si="16"/>
        <v>24.349999999918509</v>
      </c>
      <c r="N321" s="80">
        <f t="shared" si="19"/>
        <v>580.53388090543365</v>
      </c>
      <c r="O321" s="82">
        <f t="shared" si="17"/>
        <v>451.41683778385158</v>
      </c>
      <c r="P321" s="83">
        <f t="shared" si="18"/>
        <v>1244.8459958973899</v>
      </c>
    </row>
    <row r="322" spans="1:16" ht="14" customHeight="1">
      <c r="A322" s="77">
        <v>42187.341666666667</v>
      </c>
      <c r="B322" s="83">
        <v>1082</v>
      </c>
      <c r="C322" s="78">
        <v>416</v>
      </c>
      <c r="D322" s="78">
        <v>2327</v>
      </c>
      <c r="E322" s="78">
        <v>7</v>
      </c>
      <c r="F322" s="78">
        <v>0</v>
      </c>
      <c r="G322" s="83">
        <v>296657</v>
      </c>
      <c r="H322" s="78">
        <v>2921</v>
      </c>
      <c r="I322" s="78" t="s">
        <v>93</v>
      </c>
      <c r="J322" s="78">
        <v>3</v>
      </c>
      <c r="K322" s="78">
        <v>0</v>
      </c>
      <c r="M322" s="80">
        <f t="shared" si="16"/>
        <v>23.866666666755918</v>
      </c>
      <c r="N322" s="80">
        <f t="shared" si="19"/>
        <v>1088.0446927333614</v>
      </c>
      <c r="O322" s="82">
        <f t="shared" si="17"/>
        <v>418.32402234480435</v>
      </c>
      <c r="P322" s="83">
        <f t="shared" si="18"/>
        <v>2339.9999999912493</v>
      </c>
    </row>
    <row r="323" spans="1:16" ht="14" customHeight="1">
      <c r="A323" s="77">
        <v>42188.354166666664</v>
      </c>
      <c r="B323" s="83">
        <v>1271</v>
      </c>
      <c r="C323" s="78">
        <v>415</v>
      </c>
      <c r="D323" s="78">
        <v>2745</v>
      </c>
      <c r="E323" s="78">
        <v>8</v>
      </c>
      <c r="F323" s="78">
        <v>0</v>
      </c>
      <c r="G323" s="83">
        <v>297957</v>
      </c>
      <c r="H323" s="78">
        <v>2929</v>
      </c>
      <c r="I323" s="78" t="s">
        <v>93</v>
      </c>
      <c r="J323" s="78">
        <v>3</v>
      </c>
      <c r="K323" s="78">
        <v>0</v>
      </c>
      <c r="M323" s="80">
        <f t="shared" ref="M323:M334" si="20">(A323-A322)*24</f>
        <v>24.299999999930151</v>
      </c>
      <c r="N323" s="80">
        <f t="shared" si="19"/>
        <v>1255.308641978917</v>
      </c>
      <c r="O323" s="82">
        <f t="shared" ref="O323:O336" si="21">(C323/M323)*24</f>
        <v>409.87654321105475</v>
      </c>
      <c r="P323" s="83">
        <f t="shared" ref="P323:P336" si="22">(D323/M323)*24</f>
        <v>2711.1111111189039</v>
      </c>
    </row>
    <row r="324" spans="1:16" ht="14" customHeight="1">
      <c r="A324" s="77">
        <v>42189.291666666664</v>
      </c>
      <c r="B324" s="83">
        <v>1095</v>
      </c>
      <c r="C324" s="78">
        <v>409</v>
      </c>
      <c r="D324" s="78">
        <v>2271</v>
      </c>
      <c r="E324" s="78">
        <v>7</v>
      </c>
      <c r="F324" s="78">
        <v>0</v>
      </c>
      <c r="G324" s="83">
        <v>298957</v>
      </c>
      <c r="H324" s="78">
        <v>2936</v>
      </c>
      <c r="I324" s="78" t="s">
        <v>122</v>
      </c>
      <c r="J324" s="78">
        <v>3</v>
      </c>
      <c r="K324" s="78">
        <v>0</v>
      </c>
      <c r="M324" s="80">
        <f t="shared" si="20"/>
        <v>22.5</v>
      </c>
      <c r="N324" s="80">
        <f t="shared" ref="N324:N336" si="23">(B324/M324)*24</f>
        <v>1168</v>
      </c>
      <c r="O324" s="82">
        <f t="shared" si="21"/>
        <v>436.26666666666665</v>
      </c>
      <c r="P324" s="83">
        <f t="shared" si="22"/>
        <v>2422.4</v>
      </c>
    </row>
    <row r="325" spans="1:16" ht="14" customHeight="1">
      <c r="A325" s="77">
        <v>42190.303472222222</v>
      </c>
      <c r="B325" s="83">
        <v>1059</v>
      </c>
      <c r="C325" s="78">
        <v>423</v>
      </c>
      <c r="D325" s="78">
        <v>2248</v>
      </c>
      <c r="E325" s="78">
        <v>7</v>
      </c>
      <c r="F325" s="78">
        <v>0</v>
      </c>
      <c r="G325" s="83">
        <v>300057</v>
      </c>
      <c r="H325" s="78">
        <v>2943</v>
      </c>
      <c r="I325" s="78" t="s">
        <v>142</v>
      </c>
      <c r="J325" s="78">
        <v>3</v>
      </c>
      <c r="K325" s="78">
        <v>0</v>
      </c>
      <c r="M325" s="80">
        <f t="shared" si="20"/>
        <v>24.28333333338378</v>
      </c>
      <c r="N325" s="80">
        <f t="shared" si="23"/>
        <v>1046.6437886045519</v>
      </c>
      <c r="O325" s="82">
        <f t="shared" si="21"/>
        <v>418.0645161281638</v>
      </c>
      <c r="P325" s="83">
        <f t="shared" si="22"/>
        <v>2221.7707618347804</v>
      </c>
    </row>
    <row r="326" spans="1:16" ht="14" customHeight="1">
      <c r="A326" s="77">
        <v>42191.354166666664</v>
      </c>
      <c r="B326" s="83">
        <v>1193</v>
      </c>
      <c r="C326" s="78">
        <v>429</v>
      </c>
      <c r="D326" s="78">
        <v>2545</v>
      </c>
      <c r="E326" s="78">
        <v>8</v>
      </c>
      <c r="F326" s="78">
        <v>0</v>
      </c>
      <c r="G326" s="83">
        <v>301257</v>
      </c>
      <c r="H326" s="78">
        <v>2951</v>
      </c>
      <c r="I326" s="78" t="s">
        <v>142</v>
      </c>
      <c r="J326" s="78">
        <v>3</v>
      </c>
      <c r="K326" s="78">
        <v>0</v>
      </c>
      <c r="M326" s="80">
        <f t="shared" si="20"/>
        <v>25.21666666661622</v>
      </c>
      <c r="N326" s="80">
        <f t="shared" si="23"/>
        <v>1135.4395241265279</v>
      </c>
      <c r="O326" s="82">
        <f t="shared" si="21"/>
        <v>408.30138797173549</v>
      </c>
      <c r="P326" s="83">
        <f t="shared" si="22"/>
        <v>2422.2075347041186</v>
      </c>
    </row>
    <row r="327" spans="1:16" ht="14" customHeight="1">
      <c r="A327" s="77">
        <v>42192.354166666664</v>
      </c>
      <c r="B327" s="83">
        <v>513</v>
      </c>
      <c r="C327" s="78">
        <v>401</v>
      </c>
      <c r="D327" s="78">
        <v>1096</v>
      </c>
      <c r="E327" s="78">
        <v>4</v>
      </c>
      <c r="F327" s="78">
        <v>5</v>
      </c>
      <c r="G327" s="83">
        <v>301857</v>
      </c>
      <c r="H327" s="78">
        <v>2954</v>
      </c>
      <c r="I327" s="78" t="s">
        <v>142</v>
      </c>
      <c r="J327" s="78">
        <v>4</v>
      </c>
      <c r="K327" s="78">
        <v>0</v>
      </c>
      <c r="M327" s="80">
        <f t="shared" si="20"/>
        <v>24</v>
      </c>
      <c r="N327" s="80">
        <f t="shared" si="23"/>
        <v>513</v>
      </c>
      <c r="O327" s="82">
        <f t="shared" si="21"/>
        <v>401</v>
      </c>
      <c r="P327" s="83">
        <f t="shared" si="22"/>
        <v>1096</v>
      </c>
    </row>
    <row r="328" spans="1:16" ht="14" customHeight="1">
      <c r="A328" s="77">
        <v>42193.354166666664</v>
      </c>
      <c r="B328" s="83">
        <v>940</v>
      </c>
      <c r="C328" s="78">
        <v>464</v>
      </c>
      <c r="D328" s="78">
        <v>1965</v>
      </c>
      <c r="E328" s="78">
        <v>6</v>
      </c>
      <c r="F328" s="78">
        <v>0</v>
      </c>
      <c r="G328" s="83">
        <v>302757</v>
      </c>
      <c r="H328" s="78">
        <v>2960</v>
      </c>
      <c r="I328" s="78" t="s">
        <v>142</v>
      </c>
      <c r="J328" s="78">
        <v>3</v>
      </c>
      <c r="K328" s="78">
        <v>0</v>
      </c>
      <c r="M328" s="80">
        <f t="shared" si="20"/>
        <v>24</v>
      </c>
      <c r="N328" s="80">
        <f t="shared" si="23"/>
        <v>940</v>
      </c>
      <c r="O328" s="82">
        <f t="shared" si="21"/>
        <v>464</v>
      </c>
      <c r="P328" s="83">
        <f t="shared" si="22"/>
        <v>1965</v>
      </c>
    </row>
    <row r="329" spans="1:16" ht="14" customHeight="1">
      <c r="A329" s="77">
        <v>42194.333333333336</v>
      </c>
      <c r="B329" s="83">
        <v>440</v>
      </c>
      <c r="C329" s="78">
        <v>451</v>
      </c>
      <c r="D329" s="78">
        <v>905</v>
      </c>
      <c r="E329" s="78">
        <v>3</v>
      </c>
      <c r="F329" s="78">
        <v>4</v>
      </c>
      <c r="G329" s="83">
        <v>303257</v>
      </c>
      <c r="H329" s="78">
        <v>2963</v>
      </c>
      <c r="I329" s="78" t="s">
        <v>93</v>
      </c>
      <c r="J329" s="78">
        <v>1</v>
      </c>
      <c r="K329" s="78">
        <v>0</v>
      </c>
      <c r="M329" s="80">
        <f t="shared" si="20"/>
        <v>23.500000000116415</v>
      </c>
      <c r="N329" s="80">
        <f t="shared" si="23"/>
        <v>449.36170212543345</v>
      </c>
      <c r="O329" s="82">
        <f t="shared" si="21"/>
        <v>460.5957446785693</v>
      </c>
      <c r="P329" s="83">
        <f t="shared" si="22"/>
        <v>924.2553191443576</v>
      </c>
    </row>
    <row r="330" spans="1:16" ht="14" customHeight="1">
      <c r="A330" s="77">
        <v>42195.34097222222</v>
      </c>
      <c r="B330" s="83">
        <v>944</v>
      </c>
      <c r="C330" s="78">
        <v>487</v>
      </c>
      <c r="D330" s="78">
        <v>1988</v>
      </c>
      <c r="E330" s="78">
        <v>7</v>
      </c>
      <c r="F330" s="78">
        <v>0</v>
      </c>
      <c r="G330" s="83">
        <v>304157</v>
      </c>
      <c r="H330" s="78">
        <v>2969</v>
      </c>
      <c r="I330" s="78" t="s">
        <v>93</v>
      </c>
      <c r="J330" s="78">
        <v>2</v>
      </c>
      <c r="K330" s="78">
        <v>0</v>
      </c>
      <c r="M330" s="80">
        <f t="shared" si="20"/>
        <v>24.18333333323244</v>
      </c>
      <c r="N330" s="80">
        <f t="shared" si="23"/>
        <v>936.84355617206847</v>
      </c>
      <c r="O330" s="82">
        <f t="shared" si="21"/>
        <v>483.30806340656494</v>
      </c>
      <c r="P330" s="83">
        <f t="shared" si="22"/>
        <v>1972.9290144810086</v>
      </c>
    </row>
    <row r="331" spans="1:16" ht="14" customHeight="1">
      <c r="A331" s="77">
        <v>42196.388888888891</v>
      </c>
      <c r="B331" s="83">
        <v>1001</v>
      </c>
      <c r="C331" s="78">
        <v>609</v>
      </c>
      <c r="D331" s="78">
        <v>2167</v>
      </c>
      <c r="E331" s="78">
        <v>7</v>
      </c>
      <c r="F331" s="78">
        <v>0</v>
      </c>
      <c r="G331" s="83">
        <v>305157</v>
      </c>
      <c r="H331" s="78">
        <v>2976</v>
      </c>
      <c r="I331" s="78" t="s">
        <v>123</v>
      </c>
      <c r="J331" s="78">
        <v>3</v>
      </c>
      <c r="K331" s="78">
        <v>0</v>
      </c>
      <c r="M331" s="80">
        <f t="shared" si="20"/>
        <v>25.150000000081491</v>
      </c>
      <c r="N331" s="80">
        <f t="shared" si="23"/>
        <v>955.22862822752131</v>
      </c>
      <c r="O331" s="82">
        <f t="shared" si="21"/>
        <v>581.15308150905139</v>
      </c>
      <c r="P331" s="83">
        <f t="shared" si="22"/>
        <v>2067.9125248441942</v>
      </c>
    </row>
    <row r="332" spans="1:16" ht="14" customHeight="1">
      <c r="A332" s="77">
        <v>42197.46875</v>
      </c>
      <c r="B332" s="83">
        <v>1191</v>
      </c>
      <c r="C332" s="78">
        <v>530</v>
      </c>
      <c r="D332" s="78">
        <v>2568</v>
      </c>
      <c r="E332" s="78">
        <v>8</v>
      </c>
      <c r="F332" s="78">
        <v>0</v>
      </c>
      <c r="G332" s="83">
        <v>306357</v>
      </c>
      <c r="H332" s="78">
        <v>2983</v>
      </c>
      <c r="I332" s="78" t="s">
        <v>123</v>
      </c>
      <c r="J332" s="78">
        <v>3</v>
      </c>
      <c r="K332" s="78">
        <v>0</v>
      </c>
      <c r="M332" s="80">
        <f t="shared" si="20"/>
        <v>25.916666666627862</v>
      </c>
      <c r="N332" s="80">
        <f t="shared" si="23"/>
        <v>1102.9196141495613</v>
      </c>
      <c r="O332" s="82">
        <f t="shared" si="21"/>
        <v>490.80385852163522</v>
      </c>
      <c r="P332" s="83">
        <f t="shared" si="22"/>
        <v>2378.0836012897344</v>
      </c>
    </row>
    <row r="333" spans="1:16" ht="14" customHeight="1">
      <c r="A333" s="77">
        <v>42198.3125</v>
      </c>
      <c r="B333" s="83">
        <v>948</v>
      </c>
      <c r="C333" s="78">
        <v>299</v>
      </c>
      <c r="D333" s="78">
        <v>2028</v>
      </c>
      <c r="E333" s="78">
        <v>7</v>
      </c>
      <c r="F333" s="78">
        <v>0</v>
      </c>
      <c r="G333" s="83">
        <v>307357</v>
      </c>
      <c r="H333" s="78">
        <v>2990</v>
      </c>
      <c r="I333" s="78" t="s">
        <v>142</v>
      </c>
      <c r="J333" s="78">
        <v>3</v>
      </c>
      <c r="K333" s="78">
        <v>0</v>
      </c>
      <c r="M333" s="80">
        <f t="shared" si="20"/>
        <v>20.25</v>
      </c>
      <c r="N333" s="80">
        <f t="shared" si="23"/>
        <v>1123.5555555555557</v>
      </c>
      <c r="O333" s="82">
        <f t="shared" si="21"/>
        <v>354.37037037037038</v>
      </c>
      <c r="P333" s="83">
        <f t="shared" si="22"/>
        <v>2403.5555555555557</v>
      </c>
    </row>
    <row r="334" spans="1:16" ht="14" customHeight="1">
      <c r="A334" s="77">
        <v>42199.352777777778</v>
      </c>
      <c r="B334" s="83">
        <v>1154</v>
      </c>
      <c r="C334" s="78">
        <v>520</v>
      </c>
      <c r="D334" s="78">
        <v>2914</v>
      </c>
      <c r="E334" s="78">
        <v>8</v>
      </c>
      <c r="F334" s="78">
        <v>0</v>
      </c>
      <c r="G334" s="83">
        <v>308557</v>
      </c>
      <c r="H334" s="78">
        <v>2998</v>
      </c>
      <c r="I334" s="78" t="s">
        <v>93</v>
      </c>
      <c r="J334" s="78">
        <v>6</v>
      </c>
      <c r="K334" s="78">
        <v>0</v>
      </c>
      <c r="M334" s="80">
        <f t="shared" si="20"/>
        <v>24.966666666674428</v>
      </c>
      <c r="N334" s="80">
        <f t="shared" si="23"/>
        <v>1109.3190921224855</v>
      </c>
      <c r="O334" s="82">
        <f t="shared" si="21"/>
        <v>499.86648865138</v>
      </c>
      <c r="P334" s="83">
        <f t="shared" si="22"/>
        <v>2801.174899865618</v>
      </c>
    </row>
    <row r="335" spans="1:16" ht="14" customHeight="1">
      <c r="A335" s="77">
        <v>42200.34375</v>
      </c>
      <c r="B335" s="83">
        <v>802</v>
      </c>
      <c r="C335" s="78">
        <v>496</v>
      </c>
      <c r="D335" s="78">
        <v>2929</v>
      </c>
      <c r="E335" s="78">
        <v>7</v>
      </c>
      <c r="F335" s="78">
        <v>0</v>
      </c>
      <c r="G335" s="83">
        <v>309357</v>
      </c>
      <c r="H335" s="78">
        <v>3007</v>
      </c>
      <c r="I335" s="78" t="s">
        <v>93</v>
      </c>
      <c r="J335" s="78">
        <v>3</v>
      </c>
      <c r="K335" s="78">
        <v>0</v>
      </c>
      <c r="M335" s="80">
        <f t="shared" ref="M335" si="24">(A335-A334)*24</f>
        <v>23.783333333325572</v>
      </c>
      <c r="N335" s="80">
        <f t="shared" si="23"/>
        <v>809.30623686081071</v>
      </c>
      <c r="O335" s="82">
        <f t="shared" si="21"/>
        <v>500.51857042763356</v>
      </c>
      <c r="P335" s="83">
        <f t="shared" si="22"/>
        <v>2955.6832515776987</v>
      </c>
    </row>
    <row r="336" spans="1:16">
      <c r="A336" s="77">
        <v>42201.333333333336</v>
      </c>
      <c r="B336" s="83">
        <v>710</v>
      </c>
      <c r="C336" s="78">
        <v>507</v>
      </c>
      <c r="D336" s="78">
        <v>2695</v>
      </c>
      <c r="E336" s="78">
        <v>7</v>
      </c>
      <c r="F336" s="78">
        <v>0</v>
      </c>
      <c r="G336" s="83">
        <v>310057</v>
      </c>
      <c r="H336" s="78">
        <v>3015</v>
      </c>
      <c r="I336" s="78" t="s">
        <v>123</v>
      </c>
      <c r="J336" s="78">
        <v>2</v>
      </c>
      <c r="K336" s="78">
        <v>0</v>
      </c>
      <c r="M336" s="80">
        <f t="shared" ref="M336" si="25">(A336-A335)*24</f>
        <v>23.750000000058208</v>
      </c>
      <c r="N336" s="80">
        <f t="shared" si="23"/>
        <v>717.47368420876796</v>
      </c>
      <c r="O336" s="82">
        <f t="shared" si="21"/>
        <v>512.33684210400747</v>
      </c>
      <c r="P336" s="83">
        <f t="shared" si="22"/>
        <v>2723.3684210459569</v>
      </c>
    </row>
    <row r="337" spans="1:16">
      <c r="A337" s="77">
        <v>42202.338888888888</v>
      </c>
      <c r="B337" s="83">
        <v>560</v>
      </c>
      <c r="C337" s="78">
        <v>404</v>
      </c>
      <c r="D337" s="78">
        <v>2069</v>
      </c>
      <c r="E337" s="78">
        <v>6</v>
      </c>
      <c r="F337" s="78">
        <v>0</v>
      </c>
      <c r="G337" s="83">
        <v>310657</v>
      </c>
      <c r="H337" s="78">
        <v>3021</v>
      </c>
      <c r="I337" s="78" t="s">
        <v>93</v>
      </c>
      <c r="J337" s="78">
        <v>2</v>
      </c>
      <c r="K337" s="78">
        <v>0</v>
      </c>
      <c r="M337" s="80">
        <f t="shared" ref="M337" si="26">(A337-A336)*24</f>
        <v>24.133333333244082</v>
      </c>
      <c r="N337" s="80">
        <f t="shared" ref="N337" si="27">(B337/M337)*24</f>
        <v>556.90607735012588</v>
      </c>
      <c r="O337" s="82">
        <f t="shared" ref="O337" si="28">(C337/M337)*24</f>
        <v>401.76795580259085</v>
      </c>
      <c r="P337" s="83">
        <f t="shared" ref="P337" si="29">(D337/M337)*24</f>
        <v>2057.5690607810902</v>
      </c>
    </row>
    <row r="338" spans="1:16">
      <c r="A338" s="77">
        <v>42203.354166666664</v>
      </c>
      <c r="B338" s="83">
        <v>790</v>
      </c>
      <c r="C338" s="78">
        <v>537</v>
      </c>
      <c r="D338" s="78">
        <v>2583</v>
      </c>
      <c r="E338" s="78">
        <v>8</v>
      </c>
      <c r="F338" s="78">
        <v>0</v>
      </c>
      <c r="G338" s="83">
        <v>311457</v>
      </c>
      <c r="H338" s="78">
        <v>3029</v>
      </c>
      <c r="I338" s="78" t="s">
        <v>123</v>
      </c>
      <c r="J338" s="78">
        <v>2</v>
      </c>
      <c r="K338" s="78">
        <v>0</v>
      </c>
      <c r="M338" s="80">
        <f t="shared" ref="M338:M340" si="30">(A338-A337)*24</f>
        <v>24.366666666639503</v>
      </c>
      <c r="N338" s="80">
        <f t="shared" ref="N338:N340" si="31">(B338/M338)*24</f>
        <v>778.1121751034666</v>
      </c>
      <c r="O338" s="82">
        <f t="shared" ref="O338:O340" si="32">(C338/M338)*24</f>
        <v>528.91928864628039</v>
      </c>
      <c r="P338" s="83">
        <f t="shared" ref="P338:P340" si="33">(D338/M338)*24</f>
        <v>2544.1313269522207</v>
      </c>
    </row>
    <row r="339" spans="1:16">
      <c r="A339" s="77">
        <v>42204.347222222219</v>
      </c>
      <c r="B339" s="83">
        <v>1054</v>
      </c>
      <c r="C339" s="78">
        <v>406</v>
      </c>
      <c r="D339" s="78">
        <v>2351</v>
      </c>
      <c r="E339" s="78">
        <v>6</v>
      </c>
      <c r="F339" s="78">
        <v>0</v>
      </c>
      <c r="G339" s="83">
        <v>312457</v>
      </c>
      <c r="H339" s="78">
        <v>3036</v>
      </c>
      <c r="I339" s="78" t="s">
        <v>123</v>
      </c>
      <c r="J339" s="78">
        <v>3</v>
      </c>
      <c r="K339" s="78">
        <v>0</v>
      </c>
      <c r="M339" s="80">
        <f t="shared" si="30"/>
        <v>23.833333333313931</v>
      </c>
      <c r="N339" s="80">
        <f t="shared" si="31"/>
        <v>1061.3706293714934</v>
      </c>
      <c r="O339" s="82">
        <f t="shared" si="32"/>
        <v>408.83916083949367</v>
      </c>
      <c r="P339" s="83">
        <f t="shared" si="33"/>
        <v>2367.4405594424866</v>
      </c>
    </row>
    <row r="340" spans="1:16">
      <c r="A340" s="77">
        <v>42205.326388888891</v>
      </c>
      <c r="B340" s="83">
        <v>1077</v>
      </c>
      <c r="C340" s="78">
        <v>416</v>
      </c>
      <c r="D340" s="78">
        <v>2367</v>
      </c>
      <c r="E340" s="78">
        <v>7</v>
      </c>
      <c r="F340" s="78">
        <v>0</v>
      </c>
      <c r="G340" s="83">
        <v>313557</v>
      </c>
      <c r="H340" s="78">
        <v>3043</v>
      </c>
      <c r="I340" s="78" t="s">
        <v>142</v>
      </c>
      <c r="J340" s="78">
        <v>2</v>
      </c>
      <c r="K340" s="78">
        <v>0</v>
      </c>
      <c r="M340" s="80">
        <f t="shared" si="30"/>
        <v>23.500000000116415</v>
      </c>
      <c r="N340" s="80">
        <f t="shared" si="31"/>
        <v>1099.9148936115726</v>
      </c>
      <c r="O340" s="82">
        <f t="shared" si="32"/>
        <v>424.85106382768254</v>
      </c>
      <c r="P340" s="83">
        <f t="shared" si="33"/>
        <v>2417.3617021156842</v>
      </c>
    </row>
    <row r="341" spans="1:16">
      <c r="A341" s="77">
        <v>42206.347222222219</v>
      </c>
      <c r="B341" s="83">
        <v>1113</v>
      </c>
      <c r="C341" s="78">
        <v>565</v>
      </c>
      <c r="D341" s="78">
        <v>2502</v>
      </c>
      <c r="E341" s="78">
        <v>7</v>
      </c>
      <c r="F341" s="78">
        <v>0</v>
      </c>
      <c r="G341" s="83">
        <v>314757</v>
      </c>
      <c r="H341" s="78">
        <v>3050</v>
      </c>
      <c r="I341" s="78" t="s">
        <v>93</v>
      </c>
      <c r="J341" s="78">
        <v>3</v>
      </c>
      <c r="K341" s="78">
        <v>0</v>
      </c>
      <c r="M341" s="80">
        <f t="shared" ref="M341:M342" si="34">(A341-A340)*24</f>
        <v>24.499999999883585</v>
      </c>
      <c r="N341" s="80">
        <f t="shared" ref="N341:N342" si="35">(B341/M341)*24</f>
        <v>1090.2857142908949</v>
      </c>
      <c r="O341" s="82">
        <f t="shared" ref="O341:O342" si="36">(C341/M341)*24</f>
        <v>553.46938775773197</v>
      </c>
      <c r="P341" s="83">
        <f t="shared" ref="P341:P342" si="37">(D341/M341)*24</f>
        <v>2450.9387755218499</v>
      </c>
    </row>
    <row r="342" spans="1:16">
      <c r="A342" s="77">
        <v>42208.341666666667</v>
      </c>
      <c r="B342" s="83">
        <v>1985</v>
      </c>
      <c r="C342" s="78">
        <v>900</v>
      </c>
      <c r="D342" s="78">
        <v>4265</v>
      </c>
      <c r="E342" s="78">
        <v>13</v>
      </c>
      <c r="F342" s="78">
        <v>0</v>
      </c>
      <c r="G342" s="83">
        <v>316757</v>
      </c>
      <c r="H342" s="78">
        <v>3063</v>
      </c>
      <c r="I342" s="78" t="s">
        <v>93</v>
      </c>
      <c r="J342" s="78">
        <v>5</v>
      </c>
      <c r="K342" s="78">
        <v>0</v>
      </c>
      <c r="M342" s="80">
        <f t="shared" si="34"/>
        <v>47.866666666755918</v>
      </c>
      <c r="N342" s="80">
        <f t="shared" si="35"/>
        <v>995.26462395357589</v>
      </c>
      <c r="O342" s="82">
        <f t="shared" si="36"/>
        <v>451.25348189330896</v>
      </c>
      <c r="P342" s="83">
        <f t="shared" si="37"/>
        <v>2138.4401114166253</v>
      </c>
    </row>
    <row r="343" spans="1:16">
      <c r="A343" s="77">
        <v>42209.315972222219</v>
      </c>
      <c r="B343" s="83">
        <v>913</v>
      </c>
      <c r="C343" s="78">
        <v>416</v>
      </c>
      <c r="D343" s="78">
        <v>1966</v>
      </c>
      <c r="E343" s="78">
        <v>6</v>
      </c>
      <c r="F343" s="78">
        <v>0</v>
      </c>
      <c r="G343" s="83">
        <v>317657</v>
      </c>
      <c r="H343" s="78">
        <v>3069</v>
      </c>
      <c r="I343" s="78" t="s">
        <v>142</v>
      </c>
      <c r="J343" s="78">
        <v>2</v>
      </c>
      <c r="K343" s="78">
        <v>1</v>
      </c>
      <c r="M343" s="80">
        <f t="shared" ref="M343:M345" si="38">(A343-A342)*24</f>
        <v>23.383333333244082</v>
      </c>
      <c r="N343" s="80">
        <f t="shared" ref="N343:N345" si="39">(B343/M343)*24</f>
        <v>937.07769066644209</v>
      </c>
      <c r="O343" s="82">
        <f t="shared" ref="O343:O345" si="40">(C343/M343)*24</f>
        <v>426.97077690825836</v>
      </c>
      <c r="P343" s="83">
        <f t="shared" ref="P343:P345" si="41">(D343/M343)*24</f>
        <v>2017.8474697154709</v>
      </c>
    </row>
    <row r="344" spans="1:16">
      <c r="A344" s="77">
        <v>42210.333333333336</v>
      </c>
      <c r="B344" s="83">
        <v>1079</v>
      </c>
      <c r="C344" s="78">
        <v>669</v>
      </c>
      <c r="D344" s="78">
        <v>2336</v>
      </c>
      <c r="E344" s="78">
        <v>7</v>
      </c>
      <c r="F344" s="78">
        <v>0</v>
      </c>
      <c r="G344" s="83">
        <v>318757</v>
      </c>
      <c r="H344" s="78">
        <v>3076</v>
      </c>
      <c r="I344" s="78" t="s">
        <v>93</v>
      </c>
      <c r="J344" s="78">
        <v>1</v>
      </c>
      <c r="K344" s="78">
        <v>0</v>
      </c>
      <c r="M344" s="80">
        <f t="shared" si="38"/>
        <v>24.416666666802485</v>
      </c>
      <c r="N344" s="80">
        <f t="shared" si="39"/>
        <v>1060.5870307108241</v>
      </c>
      <c r="O344" s="82">
        <f t="shared" si="40"/>
        <v>657.5836177437825</v>
      </c>
      <c r="P344" s="83">
        <f t="shared" si="41"/>
        <v>2296.1365187585589</v>
      </c>
    </row>
    <row r="345" spans="1:16">
      <c r="A345" s="77">
        <v>42211.326388888891</v>
      </c>
      <c r="B345" s="83">
        <v>833</v>
      </c>
      <c r="C345" s="78">
        <v>633</v>
      </c>
      <c r="D345" s="78">
        <v>1794</v>
      </c>
      <c r="E345" s="78">
        <v>6</v>
      </c>
      <c r="F345" s="78">
        <v>0</v>
      </c>
      <c r="G345" s="83">
        <v>319557</v>
      </c>
      <c r="H345" s="78">
        <v>3082</v>
      </c>
      <c r="I345" s="78" t="s">
        <v>93</v>
      </c>
      <c r="J345" s="78">
        <v>2</v>
      </c>
      <c r="K345" s="78">
        <v>0</v>
      </c>
      <c r="M345" s="80">
        <f t="shared" si="38"/>
        <v>23.833333333313931</v>
      </c>
      <c r="N345" s="80">
        <f t="shared" si="39"/>
        <v>838.82517482585763</v>
      </c>
      <c r="O345" s="82">
        <f t="shared" si="40"/>
        <v>637.42657342709231</v>
      </c>
      <c r="P345" s="83">
        <f t="shared" si="41"/>
        <v>1806.5454545469254</v>
      </c>
    </row>
    <row r="346" spans="1:16">
      <c r="A346" s="77">
        <v>42212.315972222219</v>
      </c>
      <c r="B346" s="83">
        <v>1012</v>
      </c>
      <c r="C346" s="78">
        <v>673</v>
      </c>
      <c r="D346" s="78">
        <v>2164</v>
      </c>
      <c r="E346" s="78">
        <v>7</v>
      </c>
      <c r="F346" s="78">
        <v>0</v>
      </c>
      <c r="G346" s="83">
        <v>320657</v>
      </c>
      <c r="H346" s="78">
        <v>3088</v>
      </c>
      <c r="I346" s="78" t="s">
        <v>142</v>
      </c>
      <c r="J346" s="78">
        <v>2</v>
      </c>
      <c r="K346" s="78">
        <v>0</v>
      </c>
      <c r="M346" s="80">
        <f t="shared" ref="M346:M353" si="42">(A346-A345)*24</f>
        <v>23.749999999883585</v>
      </c>
      <c r="N346" s="80">
        <f t="shared" ref="N346:N353" si="43">(B346/M346)*24</f>
        <v>1022.6526315839601</v>
      </c>
      <c r="O346" s="82">
        <f t="shared" ref="O346:O353" si="44">(C346/M346)*24</f>
        <v>680.08421052964934</v>
      </c>
      <c r="P346" s="83">
        <f t="shared" ref="P346:P353" si="45">(D346/M346)*24</f>
        <v>2186.7789473791399</v>
      </c>
    </row>
    <row r="347" spans="1:16">
      <c r="A347" s="77">
        <v>42213.352777777778</v>
      </c>
      <c r="B347" s="83">
        <v>1088</v>
      </c>
      <c r="C347" s="78">
        <v>686</v>
      </c>
      <c r="D347" s="78">
        <v>2324</v>
      </c>
      <c r="E347" s="78">
        <v>7</v>
      </c>
      <c r="F347" s="78">
        <v>0</v>
      </c>
      <c r="G347" s="83">
        <v>321757</v>
      </c>
      <c r="H347" s="78">
        <v>3095</v>
      </c>
      <c r="I347" s="78" t="s">
        <v>93</v>
      </c>
      <c r="J347" s="78">
        <v>3</v>
      </c>
      <c r="K347" s="78">
        <v>0</v>
      </c>
      <c r="M347" s="80">
        <f t="shared" si="42"/>
        <v>24.883333333418705</v>
      </c>
      <c r="N347" s="80">
        <f t="shared" si="43"/>
        <v>1049.3770930975384</v>
      </c>
      <c r="O347" s="82">
        <f t="shared" si="44"/>
        <v>661.6476892140729</v>
      </c>
      <c r="P347" s="83">
        <f t="shared" si="45"/>
        <v>2241.500334888492</v>
      </c>
    </row>
    <row r="348" spans="1:16">
      <c r="A348" s="77">
        <v>42214.458333333336</v>
      </c>
      <c r="B348" s="83">
        <v>1022</v>
      </c>
      <c r="C348" s="78">
        <v>696</v>
      </c>
      <c r="D348" s="78">
        <v>2187</v>
      </c>
      <c r="E348" s="78">
        <v>7</v>
      </c>
      <c r="F348" s="78">
        <v>0</v>
      </c>
      <c r="G348" s="83">
        <v>322757</v>
      </c>
      <c r="H348" s="78">
        <v>31023</v>
      </c>
      <c r="I348" s="78" t="s">
        <v>93</v>
      </c>
      <c r="J348" s="78">
        <v>3</v>
      </c>
      <c r="K348" s="78">
        <v>0</v>
      </c>
      <c r="M348" s="80">
        <f t="shared" si="42"/>
        <v>26.53333333338378</v>
      </c>
      <c r="N348" s="80">
        <f t="shared" si="43"/>
        <v>924.4221105510062</v>
      </c>
      <c r="O348" s="82">
        <f t="shared" si="44"/>
        <v>629.5477386922704</v>
      </c>
      <c r="P348" s="83">
        <f t="shared" si="45"/>
        <v>1978.1909547701084</v>
      </c>
    </row>
    <row r="349" spans="1:16">
      <c r="A349" s="77">
        <v>42215.333333333336</v>
      </c>
      <c r="B349" s="83">
        <v>724</v>
      </c>
      <c r="C349" s="78">
        <v>491</v>
      </c>
      <c r="D349" s="78">
        <v>1545</v>
      </c>
      <c r="E349" s="78">
        <v>5</v>
      </c>
      <c r="F349" s="78">
        <v>0</v>
      </c>
      <c r="G349" s="83">
        <v>323457</v>
      </c>
      <c r="H349" s="78">
        <v>3106</v>
      </c>
      <c r="I349" s="78" t="s">
        <v>142</v>
      </c>
      <c r="J349" s="78">
        <v>2</v>
      </c>
      <c r="K349" s="78">
        <v>0</v>
      </c>
      <c r="M349" s="80">
        <f t="shared" si="42"/>
        <v>21</v>
      </c>
      <c r="N349" s="80">
        <f t="shared" si="43"/>
        <v>827.42857142857133</v>
      </c>
      <c r="O349" s="82">
        <f t="shared" si="44"/>
        <v>561.14285714285711</v>
      </c>
      <c r="P349" s="83">
        <f t="shared" si="45"/>
        <v>1765.7142857142858</v>
      </c>
    </row>
    <row r="350" spans="1:16">
      <c r="A350" s="77">
        <v>42216.333333333336</v>
      </c>
      <c r="B350" s="83">
        <v>880</v>
      </c>
      <c r="C350" s="78">
        <v>653</v>
      </c>
      <c r="D350" s="78">
        <v>1881</v>
      </c>
      <c r="E350" s="78">
        <v>6</v>
      </c>
      <c r="F350" s="78">
        <v>0</v>
      </c>
      <c r="G350" s="83">
        <v>324357</v>
      </c>
      <c r="H350" s="78">
        <v>3112</v>
      </c>
      <c r="I350" s="78" t="s">
        <v>142</v>
      </c>
      <c r="J350" s="78">
        <v>2</v>
      </c>
      <c r="K350" s="78">
        <v>0</v>
      </c>
      <c r="M350" s="80">
        <f t="shared" si="42"/>
        <v>24</v>
      </c>
      <c r="N350" s="80">
        <f t="shared" si="43"/>
        <v>880</v>
      </c>
      <c r="O350" s="82">
        <f t="shared" si="44"/>
        <v>653</v>
      </c>
      <c r="P350" s="83">
        <f t="shared" si="45"/>
        <v>1881</v>
      </c>
    </row>
    <row r="351" spans="1:16">
      <c r="A351" s="77">
        <v>42217.319444444445</v>
      </c>
      <c r="B351" s="83">
        <v>902</v>
      </c>
      <c r="C351" s="78">
        <v>652</v>
      </c>
      <c r="D351" s="78">
        <v>1939</v>
      </c>
      <c r="E351" s="78">
        <v>6</v>
      </c>
      <c r="F351" s="78">
        <v>0</v>
      </c>
      <c r="G351" s="83">
        <v>325257</v>
      </c>
      <c r="H351" s="78">
        <v>3118</v>
      </c>
      <c r="I351" s="78" t="s">
        <v>142</v>
      </c>
      <c r="J351" s="78">
        <v>3</v>
      </c>
      <c r="K351" s="78">
        <v>0</v>
      </c>
      <c r="M351" s="80">
        <f t="shared" si="42"/>
        <v>23.666666666627862</v>
      </c>
      <c r="N351" s="80">
        <f t="shared" si="43"/>
        <v>914.7042253536124</v>
      </c>
      <c r="O351" s="82">
        <f t="shared" si="44"/>
        <v>661.18309859263331</v>
      </c>
      <c r="P351" s="83">
        <f t="shared" si="45"/>
        <v>1966.3098591581538</v>
      </c>
    </row>
    <row r="352" spans="1:16">
      <c r="A352" s="77">
        <v>42218.315972222219</v>
      </c>
      <c r="B352" s="83">
        <v>1044</v>
      </c>
      <c r="C352" s="78">
        <v>680</v>
      </c>
      <c r="D352" s="78">
        <v>2254</v>
      </c>
      <c r="E352" s="78">
        <v>7</v>
      </c>
      <c r="F352" s="78">
        <v>0</v>
      </c>
      <c r="G352" s="83">
        <v>326357</v>
      </c>
      <c r="H352" s="78">
        <v>3125</v>
      </c>
      <c r="I352" s="78" t="s">
        <v>142</v>
      </c>
      <c r="J352" s="78">
        <v>2</v>
      </c>
      <c r="K352" s="78">
        <v>0</v>
      </c>
      <c r="M352" s="80">
        <f t="shared" si="42"/>
        <v>23.916666666569654</v>
      </c>
      <c r="N352" s="80">
        <f t="shared" si="43"/>
        <v>1047.6376306662703</v>
      </c>
      <c r="O352" s="82">
        <f t="shared" si="44"/>
        <v>682.36933798186192</v>
      </c>
      <c r="P352" s="83">
        <f t="shared" si="45"/>
        <v>2261.85365854576</v>
      </c>
    </row>
    <row r="353" spans="1:16">
      <c r="A353" s="77">
        <v>42219.354166666664</v>
      </c>
      <c r="B353" s="83">
        <v>931</v>
      </c>
      <c r="C353" s="78">
        <v>619</v>
      </c>
      <c r="D353" s="78">
        <v>2020</v>
      </c>
      <c r="E353" s="78">
        <v>7</v>
      </c>
      <c r="F353" s="78">
        <v>0</v>
      </c>
      <c r="G353" s="83">
        <v>327257</v>
      </c>
      <c r="H353" s="78">
        <v>3131</v>
      </c>
      <c r="I353" s="78" t="s">
        <v>142</v>
      </c>
      <c r="J353" s="78">
        <v>2</v>
      </c>
      <c r="K353" s="78">
        <v>0</v>
      </c>
      <c r="M353" s="80">
        <f t="shared" si="42"/>
        <v>24.916666666686069</v>
      </c>
      <c r="N353" s="80">
        <f t="shared" si="43"/>
        <v>896.74916387890039</v>
      </c>
      <c r="O353" s="82">
        <f t="shared" si="44"/>
        <v>596.2274247486996</v>
      </c>
      <c r="P353" s="83">
        <f t="shared" si="45"/>
        <v>1945.6856187275821</v>
      </c>
    </row>
    <row r="354" spans="1:16">
      <c r="A354" s="77">
        <v>42220.333333333336</v>
      </c>
      <c r="B354" s="83">
        <v>1021</v>
      </c>
      <c r="C354" s="78">
        <v>558</v>
      </c>
      <c r="D354" s="78">
        <v>2190</v>
      </c>
      <c r="E354" s="78">
        <v>6</v>
      </c>
      <c r="F354" s="78">
        <v>0</v>
      </c>
      <c r="G354" s="83">
        <v>328357</v>
      </c>
      <c r="H354" s="78">
        <v>3137</v>
      </c>
      <c r="I354" s="78" t="s">
        <v>142</v>
      </c>
      <c r="J354" s="78">
        <v>3</v>
      </c>
      <c r="K354" s="78">
        <v>0</v>
      </c>
      <c r="L354" s="78" t="s">
        <v>206</v>
      </c>
      <c r="M354" s="80">
        <f t="shared" ref="M354:M357" si="46">(A354-A353)*24</f>
        <v>23.500000000116415</v>
      </c>
      <c r="N354" s="80">
        <f t="shared" ref="N354:N357" si="47">(B354/M354)*24</f>
        <v>1042.7234042501536</v>
      </c>
      <c r="O354" s="82">
        <f t="shared" ref="O354:O357" si="48">(C354/M354)*24</f>
        <v>569.87234042270893</v>
      </c>
      <c r="P354" s="83">
        <f t="shared" ref="P354:P357" si="49">(D354/M354)*24</f>
        <v>2236.5957446697712</v>
      </c>
    </row>
    <row r="355" spans="1:16">
      <c r="A355" s="77">
        <v>42221.375</v>
      </c>
      <c r="B355" s="83">
        <v>1107</v>
      </c>
      <c r="C355" s="78">
        <v>728</v>
      </c>
      <c r="D355" s="78">
        <v>2393</v>
      </c>
      <c r="E355" s="78">
        <v>5</v>
      </c>
      <c r="F355" s="78">
        <v>0</v>
      </c>
      <c r="G355" s="83">
        <v>329457</v>
      </c>
      <c r="H355" s="78">
        <v>3145</v>
      </c>
      <c r="I355" s="78" t="s">
        <v>142</v>
      </c>
      <c r="J355" s="78">
        <v>2</v>
      </c>
      <c r="K355" s="78">
        <v>0</v>
      </c>
      <c r="L355" s="78" t="s">
        <v>206</v>
      </c>
      <c r="M355" s="80">
        <f t="shared" si="46"/>
        <v>24.999999999941792</v>
      </c>
      <c r="N355" s="80">
        <f t="shared" si="47"/>
        <v>1062.7200000024745</v>
      </c>
      <c r="O355" s="82">
        <f t="shared" si="48"/>
        <v>698.8800000016272</v>
      </c>
      <c r="P355" s="83">
        <f t="shared" si="49"/>
        <v>2297.2800000053489</v>
      </c>
    </row>
    <row r="356" spans="1:16">
      <c r="A356" s="77">
        <v>42222.343055555553</v>
      </c>
      <c r="B356" s="83">
        <v>994</v>
      </c>
      <c r="C356" s="78">
        <v>671</v>
      </c>
      <c r="D356" s="78">
        <v>2345</v>
      </c>
      <c r="E356" s="78">
        <v>7</v>
      </c>
      <c r="F356" s="78">
        <v>0</v>
      </c>
      <c r="G356" s="83">
        <v>330457</v>
      </c>
      <c r="H356" s="78">
        <v>3152</v>
      </c>
      <c r="I356" s="78" t="s">
        <v>93</v>
      </c>
      <c r="J356" s="78">
        <v>3</v>
      </c>
      <c r="K356" s="78">
        <v>0</v>
      </c>
      <c r="M356" s="80">
        <f t="shared" si="46"/>
        <v>23.233333333279006</v>
      </c>
      <c r="N356" s="80">
        <f t="shared" si="47"/>
        <v>1026.8005738904928</v>
      </c>
      <c r="O356" s="82">
        <f t="shared" si="48"/>
        <v>693.14203730434679</v>
      </c>
      <c r="P356" s="83">
        <f t="shared" si="49"/>
        <v>2422.3816355867261</v>
      </c>
    </row>
    <row r="357" spans="1:16">
      <c r="A357" s="77">
        <v>42223.350694444445</v>
      </c>
      <c r="B357" s="83">
        <v>889</v>
      </c>
      <c r="C357" s="78">
        <v>762</v>
      </c>
      <c r="D357" s="78">
        <v>1958</v>
      </c>
      <c r="E357" s="78">
        <v>6</v>
      </c>
      <c r="F357" s="78">
        <v>0</v>
      </c>
      <c r="G357" s="83">
        <v>331357</v>
      </c>
      <c r="H357" s="78">
        <v>3158</v>
      </c>
      <c r="I357" s="78" t="s">
        <v>93</v>
      </c>
      <c r="J357" s="78">
        <v>2</v>
      </c>
      <c r="K357" s="78">
        <v>0</v>
      </c>
      <c r="M357" s="80">
        <f t="shared" si="46"/>
        <v>24.183333333407063</v>
      </c>
      <c r="N357" s="80">
        <f t="shared" si="47"/>
        <v>882.26050999041843</v>
      </c>
      <c r="O357" s="82">
        <f t="shared" si="48"/>
        <v>756.22329427750151</v>
      </c>
      <c r="P357" s="83">
        <f t="shared" si="49"/>
        <v>1943.1564438259156</v>
      </c>
    </row>
    <row r="358" spans="1:16">
      <c r="A358" s="77">
        <v>42224.375</v>
      </c>
      <c r="B358" s="83">
        <v>1012</v>
      </c>
      <c r="C358" s="78">
        <v>627</v>
      </c>
      <c r="D358" s="78">
        <v>2157</v>
      </c>
      <c r="E358" s="78">
        <v>7</v>
      </c>
      <c r="F358" s="78">
        <v>0</v>
      </c>
      <c r="I358" s="78" t="s">
        <v>122</v>
      </c>
      <c r="J358" s="78">
        <v>2</v>
      </c>
      <c r="K358" s="78">
        <v>0</v>
      </c>
      <c r="M358" s="80">
        <f t="shared" ref="M358:M362" si="50">(A358-A357)*24</f>
        <v>24.583333333313931</v>
      </c>
      <c r="N358" s="80">
        <f t="shared" ref="N358:N362" si="51">(B358/M358)*24</f>
        <v>987.98644067874579</v>
      </c>
      <c r="O358" s="82">
        <f t="shared" ref="O358:O362" si="52">(C358/M358)*24</f>
        <v>612.12203389878823</v>
      </c>
      <c r="P358" s="83">
        <f t="shared" ref="P358:P362" si="53">(D358/M358)*24</f>
        <v>2105.8169491542044</v>
      </c>
    </row>
    <row r="359" spans="1:16">
      <c r="A359" s="77">
        <v>42225.361111111109</v>
      </c>
      <c r="B359" s="83">
        <v>1112</v>
      </c>
      <c r="C359" s="78">
        <v>671</v>
      </c>
      <c r="D359" s="78">
        <v>2366</v>
      </c>
      <c r="E359" s="78">
        <v>7</v>
      </c>
      <c r="F359" s="78">
        <v>0</v>
      </c>
      <c r="G359" s="83">
        <v>333557</v>
      </c>
      <c r="H359" s="78">
        <v>3171</v>
      </c>
      <c r="I359" s="78" t="s">
        <v>93</v>
      </c>
      <c r="J359" s="78">
        <v>2</v>
      </c>
      <c r="K359" s="78">
        <v>0</v>
      </c>
      <c r="M359" s="80">
        <f t="shared" si="50"/>
        <v>23.666666666627862</v>
      </c>
      <c r="N359" s="80">
        <f t="shared" si="51"/>
        <v>1127.661971832835</v>
      </c>
      <c r="O359" s="82">
        <f t="shared" si="52"/>
        <v>680.45070422646791</v>
      </c>
      <c r="P359" s="83">
        <f t="shared" si="53"/>
        <v>2399.323943665906</v>
      </c>
    </row>
    <row r="360" spans="1:16">
      <c r="A360" s="77">
        <v>42226.343055555553</v>
      </c>
      <c r="B360" s="83">
        <v>884</v>
      </c>
      <c r="C360" s="78">
        <v>682</v>
      </c>
      <c r="D360" s="78">
        <v>1905</v>
      </c>
      <c r="E360" s="78">
        <v>6</v>
      </c>
      <c r="F360" s="78">
        <v>0</v>
      </c>
      <c r="G360" s="83">
        <v>334357</v>
      </c>
      <c r="H360" s="78">
        <v>3177</v>
      </c>
      <c r="I360" s="78" t="s">
        <v>93</v>
      </c>
      <c r="J360" s="78">
        <v>2</v>
      </c>
      <c r="K360" s="78">
        <v>0</v>
      </c>
      <c r="M360" s="80">
        <f t="shared" si="50"/>
        <v>23.566666666651145</v>
      </c>
      <c r="N360" s="80">
        <f t="shared" si="51"/>
        <v>900.25459688885326</v>
      </c>
      <c r="O360" s="82">
        <f t="shared" si="52"/>
        <v>694.54031117443196</v>
      </c>
      <c r="P360" s="83">
        <f t="shared" si="53"/>
        <v>1940.028288544418</v>
      </c>
    </row>
    <row r="361" spans="1:16">
      <c r="A361" s="77">
        <v>42227.34652777778</v>
      </c>
      <c r="B361" s="83">
        <v>1092</v>
      </c>
      <c r="C361" s="78">
        <v>701</v>
      </c>
      <c r="D361" s="78">
        <v>2350</v>
      </c>
      <c r="E361" s="78">
        <v>7</v>
      </c>
      <c r="F361" s="78">
        <v>0</v>
      </c>
      <c r="G361" s="83">
        <v>335457</v>
      </c>
      <c r="H361" s="78">
        <v>3184</v>
      </c>
      <c r="I361" s="78" t="s">
        <v>93</v>
      </c>
      <c r="J361" s="78">
        <v>3</v>
      </c>
      <c r="K361" s="78">
        <v>0</v>
      </c>
      <c r="M361" s="80">
        <f t="shared" si="50"/>
        <v>24.083333333430346</v>
      </c>
      <c r="N361" s="80">
        <f t="shared" si="51"/>
        <v>1088.2214532828136</v>
      </c>
      <c r="O361" s="82">
        <f t="shared" si="52"/>
        <v>698.5743944608538</v>
      </c>
      <c r="P361" s="83">
        <f t="shared" si="53"/>
        <v>2341.8685121012932</v>
      </c>
    </row>
    <row r="362" spans="1:16">
      <c r="A362" s="77">
        <v>42228.322916666664</v>
      </c>
      <c r="B362" s="83">
        <v>1176</v>
      </c>
      <c r="C362" s="78">
        <v>740</v>
      </c>
      <c r="D362" s="78">
        <v>2515</v>
      </c>
      <c r="E362" s="78">
        <v>7</v>
      </c>
      <c r="F362" s="78">
        <v>0</v>
      </c>
      <c r="G362" s="83">
        <v>336857</v>
      </c>
      <c r="H362" s="78">
        <v>3192</v>
      </c>
      <c r="I362" s="78" t="s">
        <v>93</v>
      </c>
      <c r="J362" s="78">
        <v>2</v>
      </c>
      <c r="K362" s="78">
        <v>0</v>
      </c>
      <c r="M362" s="80">
        <f t="shared" si="50"/>
        <v>23.43333333323244</v>
      </c>
      <c r="N362" s="80">
        <f t="shared" si="51"/>
        <v>1204.4381223380449</v>
      </c>
      <c r="O362" s="82">
        <f t="shared" si="52"/>
        <v>757.89473684536847</v>
      </c>
      <c r="P362" s="83">
        <f t="shared" si="53"/>
        <v>2575.8179231974345</v>
      </c>
    </row>
    <row r="363" spans="1:16">
      <c r="A363" s="77">
        <v>42230.388888888891</v>
      </c>
      <c r="B363" s="83">
        <v>2331</v>
      </c>
      <c r="C363" s="78">
        <v>1448</v>
      </c>
      <c r="D363" s="78">
        <v>5360</v>
      </c>
      <c r="E363" s="78">
        <v>15</v>
      </c>
      <c r="F363" s="78">
        <v>0</v>
      </c>
      <c r="G363" s="83">
        <v>339057</v>
      </c>
      <c r="H363" s="78">
        <v>3207</v>
      </c>
      <c r="I363" s="78" t="s">
        <v>93</v>
      </c>
      <c r="J363" s="78">
        <v>5</v>
      </c>
      <c r="K363" s="78">
        <v>0</v>
      </c>
      <c r="M363" s="80">
        <f t="shared" ref="M363:M366" si="54">(A363-A362)*24</f>
        <v>49.583333333430346</v>
      </c>
      <c r="N363" s="80">
        <f t="shared" ref="N363:N366" si="55">(B363/M363)*24</f>
        <v>1128.2823529389689</v>
      </c>
      <c r="O363" s="82">
        <f t="shared" ref="O363:O366" si="56">(C363/M363)*24</f>
        <v>700.88067226753628</v>
      </c>
      <c r="P363" s="83">
        <f t="shared" ref="P363:P366" si="57">(D363/M363)*24</f>
        <v>2594.4201680621509</v>
      </c>
    </row>
    <row r="364" spans="1:16">
      <c r="A364" s="77">
        <v>42231.340277777781</v>
      </c>
      <c r="B364" s="83">
        <v>1138</v>
      </c>
      <c r="C364" s="78">
        <v>637</v>
      </c>
      <c r="D364" s="78">
        <v>2535</v>
      </c>
      <c r="E364" s="78">
        <v>7</v>
      </c>
      <c r="F364" s="78">
        <v>0</v>
      </c>
      <c r="G364" s="83">
        <v>340257</v>
      </c>
      <c r="H364" s="78">
        <v>3215</v>
      </c>
      <c r="I364" s="78" t="s">
        <v>123</v>
      </c>
      <c r="J364" s="78">
        <v>2</v>
      </c>
      <c r="K364" s="78">
        <v>0</v>
      </c>
      <c r="M364" s="80">
        <f t="shared" si="54"/>
        <v>22.833333333372138</v>
      </c>
      <c r="N364" s="80">
        <f t="shared" si="55"/>
        <v>1196.145985399427</v>
      </c>
      <c r="O364" s="82">
        <f t="shared" si="56"/>
        <v>669.54744525433659</v>
      </c>
      <c r="P364" s="83">
        <f t="shared" si="57"/>
        <v>2664.5255474407272</v>
      </c>
    </row>
    <row r="365" spans="1:16">
      <c r="A365" s="77">
        <v>42232.347222222219</v>
      </c>
      <c r="B365" s="83">
        <v>1405</v>
      </c>
      <c r="C365" s="78">
        <v>619</v>
      </c>
      <c r="D365" s="78">
        <v>3090</v>
      </c>
      <c r="E365" s="78">
        <v>8</v>
      </c>
      <c r="F365" s="78">
        <v>0</v>
      </c>
      <c r="G365" s="83">
        <v>341657</v>
      </c>
      <c r="H365" s="78">
        <v>3224</v>
      </c>
      <c r="I365" s="78" t="s">
        <v>123</v>
      </c>
      <c r="J365" s="78">
        <v>3</v>
      </c>
      <c r="K365" s="78">
        <v>0</v>
      </c>
      <c r="M365" s="80">
        <f t="shared" si="54"/>
        <v>24.166666666511446</v>
      </c>
      <c r="N365" s="80">
        <f t="shared" si="55"/>
        <v>1395.3103448365482</v>
      </c>
      <c r="O365" s="82">
        <f t="shared" si="56"/>
        <v>614.73103448670702</v>
      </c>
      <c r="P365" s="83">
        <f t="shared" si="57"/>
        <v>3068.6896551921236</v>
      </c>
    </row>
    <row r="366" spans="1:16">
      <c r="A366" s="77">
        <v>42233.35</v>
      </c>
      <c r="B366" s="83">
        <v>1222</v>
      </c>
      <c r="C366" s="78">
        <v>565</v>
      </c>
      <c r="D366" s="78">
        <v>3102</v>
      </c>
      <c r="E366" s="78">
        <v>8</v>
      </c>
      <c r="F366" s="78">
        <v>0</v>
      </c>
      <c r="G366" s="83">
        <v>342857</v>
      </c>
      <c r="H366" s="78">
        <v>3233</v>
      </c>
      <c r="I366" s="78" t="s">
        <v>93</v>
      </c>
      <c r="J366" s="78">
        <v>3</v>
      </c>
      <c r="K366" s="78">
        <v>0</v>
      </c>
      <c r="M366" s="80">
        <f t="shared" si="54"/>
        <v>24.066666666709352</v>
      </c>
      <c r="N366" s="80">
        <f t="shared" si="55"/>
        <v>1218.614958446592</v>
      </c>
      <c r="O366" s="82">
        <f t="shared" si="56"/>
        <v>563.43490304609213</v>
      </c>
      <c r="P366" s="83">
        <f t="shared" si="57"/>
        <v>3093.4072022105802</v>
      </c>
    </row>
    <row r="367" spans="1:16">
      <c r="A367" s="77">
        <v>42234.345833333333</v>
      </c>
      <c r="B367" s="83">
        <v>1439</v>
      </c>
      <c r="C367" s="78">
        <v>725</v>
      </c>
      <c r="D367" s="78">
        <v>3244</v>
      </c>
      <c r="E367" s="78">
        <v>9</v>
      </c>
      <c r="F367" s="78">
        <v>0</v>
      </c>
      <c r="G367" s="83">
        <v>344357</v>
      </c>
      <c r="H367" s="78">
        <v>3243</v>
      </c>
      <c r="I367" s="78" t="s">
        <v>93</v>
      </c>
      <c r="J367" s="78">
        <v>4</v>
      </c>
      <c r="K367" s="78">
        <v>0</v>
      </c>
      <c r="M367" s="80">
        <f t="shared" ref="M367" si="58">(A367-A366)*24</f>
        <v>23.900000000023283</v>
      </c>
      <c r="N367" s="80">
        <f t="shared" ref="N367" si="59">(B367/M367)*24</f>
        <v>1445.0209205006843</v>
      </c>
      <c r="O367" s="82">
        <f t="shared" ref="O367" si="60">(C367/M367)*24</f>
        <v>728.03347280263802</v>
      </c>
      <c r="P367" s="83">
        <f t="shared" ref="P367" si="61">(D367/M367)*24</f>
        <v>3257.573221754149</v>
      </c>
    </row>
    <row r="368" spans="1:16">
      <c r="A368" s="77">
        <v>42235.340277777781</v>
      </c>
      <c r="B368" s="83">
        <v>1575</v>
      </c>
      <c r="C368" s="78">
        <v>643</v>
      </c>
      <c r="D368" s="78">
        <v>3346</v>
      </c>
      <c r="E368" s="78">
        <v>8</v>
      </c>
      <c r="F368" s="78">
        <v>0</v>
      </c>
      <c r="G368" s="83">
        <v>345957</v>
      </c>
      <c r="H368" s="78">
        <v>3253</v>
      </c>
      <c r="I368" s="78" t="s">
        <v>123</v>
      </c>
      <c r="J368" s="78">
        <v>3</v>
      </c>
      <c r="K368" s="78">
        <v>0</v>
      </c>
      <c r="M368" s="80">
        <f t="shared" ref="M368:M371" si="62">(A368-A367)*24</f>
        <v>23.866666666755918</v>
      </c>
      <c r="N368" s="80">
        <f t="shared" ref="N368:N371" si="63">(B368/M368)*24</f>
        <v>1583.7988826756414</v>
      </c>
      <c r="O368" s="82">
        <f t="shared" ref="O368:O371" si="64">(C368/M368)*24</f>
        <v>646.59217876853177</v>
      </c>
      <c r="P368" s="83">
        <f t="shared" ref="P368:P371" si="65">(D368/M368)*24</f>
        <v>3364.6927374175848</v>
      </c>
    </row>
    <row r="369" spans="1:16">
      <c r="A369" s="77">
        <v>42236.333333333336</v>
      </c>
      <c r="B369" s="83">
        <v>1436</v>
      </c>
      <c r="C369" s="78">
        <v>580</v>
      </c>
      <c r="D369" s="78">
        <v>3038</v>
      </c>
      <c r="E369" s="78">
        <v>8</v>
      </c>
      <c r="F369" s="78">
        <v>0</v>
      </c>
      <c r="G369" s="83">
        <v>347457</v>
      </c>
      <c r="H369" s="78">
        <v>3262</v>
      </c>
      <c r="I369" s="78" t="s">
        <v>93</v>
      </c>
      <c r="J369" s="78">
        <v>3</v>
      </c>
      <c r="K369" s="78">
        <v>0</v>
      </c>
      <c r="M369" s="80">
        <f t="shared" si="62"/>
        <v>23.833333333313931</v>
      </c>
      <c r="N369" s="80">
        <f t="shared" si="63"/>
        <v>1446.0419580431353</v>
      </c>
      <c r="O369" s="82">
        <f t="shared" si="64"/>
        <v>584.05594405641955</v>
      </c>
      <c r="P369" s="83">
        <f t="shared" si="65"/>
        <v>3059.2447552472458</v>
      </c>
    </row>
    <row r="370" spans="1:16">
      <c r="A370" s="77">
        <v>42237.379861111112</v>
      </c>
      <c r="B370" s="83">
        <v>1536</v>
      </c>
      <c r="C370" s="78">
        <v>626</v>
      </c>
      <c r="D370" s="78">
        <v>3658</v>
      </c>
      <c r="E370" s="78">
        <v>9</v>
      </c>
      <c r="F370" s="78">
        <v>0</v>
      </c>
      <c r="G370" s="83">
        <v>348957</v>
      </c>
      <c r="H370" s="78">
        <v>3271</v>
      </c>
      <c r="I370" s="78" t="s">
        <v>93</v>
      </c>
      <c r="J370" s="78">
        <v>4</v>
      </c>
      <c r="K370" s="78">
        <v>0</v>
      </c>
      <c r="M370" s="80">
        <f t="shared" si="62"/>
        <v>25.116666666639503</v>
      </c>
      <c r="N370" s="80">
        <f t="shared" si="63"/>
        <v>1467.7106834786941</v>
      </c>
      <c r="O370" s="82">
        <f t="shared" si="64"/>
        <v>598.16854678233244</v>
      </c>
      <c r="P370" s="83">
        <f t="shared" si="65"/>
        <v>3495.3682813574633</v>
      </c>
    </row>
    <row r="371" spans="1:16">
      <c r="A371" s="77">
        <v>42238.339583333334</v>
      </c>
      <c r="B371" s="83">
        <v>1426</v>
      </c>
      <c r="C371" s="78">
        <v>596</v>
      </c>
      <c r="D371" s="78">
        <v>3041</v>
      </c>
      <c r="E371" s="78">
        <v>8</v>
      </c>
      <c r="F371" s="78">
        <v>0</v>
      </c>
      <c r="G371" s="83">
        <v>350457</v>
      </c>
      <c r="H371" s="78">
        <v>3280</v>
      </c>
      <c r="I371" s="78" t="s">
        <v>93</v>
      </c>
      <c r="J371" s="78">
        <v>2</v>
      </c>
      <c r="K371" s="78">
        <v>0</v>
      </c>
      <c r="M371" s="80">
        <f t="shared" si="62"/>
        <v>23.033333333325572</v>
      </c>
      <c r="N371" s="80">
        <f t="shared" si="63"/>
        <v>1485.8465991321939</v>
      </c>
      <c r="O371" s="82">
        <f t="shared" si="64"/>
        <v>621.0130246022353</v>
      </c>
      <c r="P371" s="83">
        <f t="shared" si="65"/>
        <v>3168.6251808983179</v>
      </c>
    </row>
    <row r="372" spans="1:16">
      <c r="A372" s="77">
        <v>42239.340277777781</v>
      </c>
      <c r="B372" s="83">
        <v>1375</v>
      </c>
      <c r="C372" s="78">
        <v>604</v>
      </c>
      <c r="D372" s="78">
        <v>3064</v>
      </c>
      <c r="E372" s="78">
        <v>8</v>
      </c>
      <c r="F372" s="78">
        <v>0</v>
      </c>
      <c r="G372" s="83">
        <v>351757</v>
      </c>
      <c r="H372" s="78">
        <v>3290</v>
      </c>
      <c r="I372" s="78" t="s">
        <v>93</v>
      </c>
      <c r="J372" s="78">
        <v>3</v>
      </c>
      <c r="K372" s="78">
        <v>0</v>
      </c>
      <c r="M372" s="80">
        <f t="shared" ref="M372:M374" si="66">(A372-A371)*24</f>
        <v>24.016666666720994</v>
      </c>
      <c r="N372" s="80">
        <f t="shared" ref="N372:N374" si="67">(B372/M372)*24</f>
        <v>1374.0458015236095</v>
      </c>
      <c r="O372" s="82">
        <f t="shared" ref="O372:O374" si="68">(C372/M372)*24</f>
        <v>603.5808466329164</v>
      </c>
      <c r="P372" s="83">
        <f t="shared" ref="P372:P374" si="69">(D372/M372)*24</f>
        <v>3061.8736988133373</v>
      </c>
    </row>
    <row r="373" spans="1:16">
      <c r="A373" s="77">
        <v>42240.377083333333</v>
      </c>
      <c r="B373" s="83">
        <v>1475</v>
      </c>
      <c r="C373" s="78">
        <v>602</v>
      </c>
      <c r="D373" s="78">
        <v>3252</v>
      </c>
      <c r="E373" s="78">
        <v>9</v>
      </c>
      <c r="F373" s="78">
        <v>0</v>
      </c>
      <c r="G373" s="83">
        <v>353257</v>
      </c>
      <c r="H373" s="78">
        <v>3299</v>
      </c>
      <c r="I373" s="78" t="s">
        <v>93</v>
      </c>
      <c r="J373" s="78">
        <v>3</v>
      </c>
      <c r="K373" s="78">
        <v>0</v>
      </c>
      <c r="M373" s="80">
        <f t="shared" si="66"/>
        <v>24.883333333244082</v>
      </c>
      <c r="N373" s="80">
        <f t="shared" si="67"/>
        <v>1422.6389819207088</v>
      </c>
      <c r="O373" s="82">
        <f t="shared" si="68"/>
        <v>580.62960482458766</v>
      </c>
      <c r="P373" s="83">
        <f t="shared" si="69"/>
        <v>3136.5572672584035</v>
      </c>
    </row>
    <row r="374" spans="1:16">
      <c r="A374" s="77">
        <v>42241.331250000003</v>
      </c>
      <c r="B374" s="83">
        <v>1386</v>
      </c>
      <c r="C374" s="78">
        <v>606</v>
      </c>
      <c r="D374" s="78">
        <v>2959</v>
      </c>
      <c r="E374" s="78">
        <v>8</v>
      </c>
      <c r="F374" s="78">
        <v>0</v>
      </c>
      <c r="G374" s="83">
        <v>354657</v>
      </c>
      <c r="H374" s="78">
        <v>3308</v>
      </c>
      <c r="I374" s="78" t="s">
        <v>93</v>
      </c>
      <c r="J374" s="78">
        <v>3</v>
      </c>
      <c r="K374" s="78">
        <v>0</v>
      </c>
      <c r="M374" s="80">
        <f t="shared" si="66"/>
        <v>22.900000000081491</v>
      </c>
      <c r="N374" s="80">
        <f t="shared" si="67"/>
        <v>1452.5764192088047</v>
      </c>
      <c r="O374" s="82">
        <f t="shared" si="68"/>
        <v>635.10917030341682</v>
      </c>
      <c r="P374" s="83">
        <f t="shared" si="69"/>
        <v>3101.1353711680035</v>
      </c>
    </row>
    <row r="375" spans="1:16">
      <c r="A375" s="77">
        <v>42242.333333333336</v>
      </c>
      <c r="B375" s="83">
        <v>1567</v>
      </c>
      <c r="C375" s="78">
        <v>654</v>
      </c>
      <c r="D375" s="78">
        <v>3351</v>
      </c>
      <c r="E375" s="78">
        <v>8</v>
      </c>
      <c r="F375" s="78">
        <v>0</v>
      </c>
      <c r="G375" s="83">
        <v>356257</v>
      </c>
      <c r="H375" s="78">
        <v>3318</v>
      </c>
      <c r="I375" s="78" t="s">
        <v>93</v>
      </c>
      <c r="J375" s="78">
        <v>3</v>
      </c>
      <c r="K375" s="78">
        <v>0</v>
      </c>
      <c r="M375" s="80">
        <f t="shared" ref="M375" si="70">(A375-A374)*24</f>
        <v>24.049999999988358</v>
      </c>
      <c r="N375" s="80">
        <f t="shared" ref="N375" si="71">(B375/M375)*24</f>
        <v>1563.7422037429606</v>
      </c>
      <c r="O375" s="82">
        <f t="shared" ref="O375" si="72">(C375/M375)*24</f>
        <v>652.64033264064858</v>
      </c>
      <c r="P375" s="83">
        <f t="shared" ref="P375" si="73">(D375/M375)*24</f>
        <v>3344.0332640348824</v>
      </c>
    </row>
    <row r="376" spans="1:16">
      <c r="A376" s="77">
        <v>42243.330555555556</v>
      </c>
      <c r="B376" s="83">
        <v>1441</v>
      </c>
      <c r="C376" s="78">
        <v>584</v>
      </c>
      <c r="D376" s="78">
        <v>3082</v>
      </c>
      <c r="E376" s="78">
        <v>8</v>
      </c>
      <c r="F376" s="78">
        <v>0</v>
      </c>
      <c r="G376" s="83">
        <v>357757</v>
      </c>
      <c r="H376" s="78">
        <v>3327</v>
      </c>
      <c r="I376" s="78" t="s">
        <v>93</v>
      </c>
      <c r="J376" s="78">
        <v>2</v>
      </c>
      <c r="K376" s="78">
        <v>0</v>
      </c>
      <c r="M376" s="80">
        <f t="shared" ref="M376:M381" si="74">(A376-A375)*24</f>
        <v>23.933333333290648</v>
      </c>
      <c r="N376" s="80">
        <f t="shared" ref="N376:N381" si="75">(B376/M376)*24</f>
        <v>1445.0139275791789</v>
      </c>
      <c r="O376" s="82">
        <f t="shared" ref="O376:O381" si="76">(C376/M376)*24</f>
        <v>585.62674094811962</v>
      </c>
      <c r="P376" s="83">
        <f t="shared" ref="P376:P381" si="77">(D376/M376)*24</f>
        <v>3090.584958222782</v>
      </c>
    </row>
    <row r="377" spans="1:16">
      <c r="A377" s="77">
        <v>42244.318055555559</v>
      </c>
      <c r="B377" s="83">
        <v>1414</v>
      </c>
      <c r="C377" s="78">
        <v>593</v>
      </c>
      <c r="D377" s="78">
        <v>3041</v>
      </c>
      <c r="E377" s="78">
        <v>8</v>
      </c>
      <c r="F377" s="78">
        <v>0</v>
      </c>
      <c r="G377" s="83">
        <v>359157</v>
      </c>
      <c r="H377" s="78">
        <v>3336</v>
      </c>
      <c r="I377" s="78" t="s">
        <v>93</v>
      </c>
      <c r="J377" s="78">
        <v>2</v>
      </c>
      <c r="K377" s="78">
        <v>0</v>
      </c>
      <c r="M377" s="80">
        <f t="shared" si="74"/>
        <v>23.700000000069849</v>
      </c>
      <c r="N377" s="80">
        <f t="shared" si="75"/>
        <v>1431.8987341729951</v>
      </c>
      <c r="O377" s="82">
        <f t="shared" si="76"/>
        <v>600.50632911215416</v>
      </c>
      <c r="P377" s="83">
        <f t="shared" si="77"/>
        <v>3079.4936708770001</v>
      </c>
    </row>
    <row r="378" spans="1:16">
      <c r="A378" s="77">
        <v>42245.330555555556</v>
      </c>
      <c r="B378" s="83">
        <v>595</v>
      </c>
      <c r="C378" s="78">
        <v>665</v>
      </c>
      <c r="D378" s="78">
        <v>1272</v>
      </c>
      <c r="E378" s="78">
        <v>4</v>
      </c>
      <c r="F378" s="78">
        <v>4</v>
      </c>
      <c r="G378" s="83">
        <v>359757</v>
      </c>
      <c r="H378" s="78">
        <v>3340</v>
      </c>
      <c r="I378" s="78" t="s">
        <v>122</v>
      </c>
      <c r="J378" s="78">
        <v>1</v>
      </c>
      <c r="K378" s="78">
        <v>0</v>
      </c>
      <c r="L378" s="78" t="s">
        <v>212</v>
      </c>
      <c r="M378" s="80">
        <f t="shared" si="74"/>
        <v>24.299999999930151</v>
      </c>
      <c r="N378" s="80">
        <f t="shared" si="75"/>
        <v>587.65432098934355</v>
      </c>
      <c r="O378" s="82">
        <f t="shared" si="76"/>
        <v>656.79012345867795</v>
      </c>
      <c r="P378" s="83">
        <f t="shared" si="77"/>
        <v>1256.2962962999075</v>
      </c>
    </row>
    <row r="379" spans="1:16">
      <c r="A379" s="77">
        <v>42246.350694444445</v>
      </c>
      <c r="B379" s="83">
        <v>1283</v>
      </c>
      <c r="C379" s="78">
        <v>626</v>
      </c>
      <c r="D379" s="78">
        <v>3548</v>
      </c>
      <c r="E379" s="78">
        <v>8</v>
      </c>
      <c r="F379" s="78">
        <v>1</v>
      </c>
      <c r="G379" s="83">
        <v>361057</v>
      </c>
      <c r="H379" s="78">
        <v>3350</v>
      </c>
      <c r="I379" s="78" t="s">
        <v>93</v>
      </c>
      <c r="J379" s="78">
        <v>3</v>
      </c>
      <c r="K379" s="78">
        <v>0</v>
      </c>
      <c r="M379" s="80">
        <f t="shared" si="74"/>
        <v>24.483333333337214</v>
      </c>
      <c r="N379" s="80">
        <f t="shared" si="75"/>
        <v>1257.6718856362882</v>
      </c>
      <c r="O379" s="82">
        <f t="shared" si="76"/>
        <v>613.6419332878537</v>
      </c>
      <c r="P379" s="83">
        <f t="shared" si="77"/>
        <v>3477.9577944174207</v>
      </c>
    </row>
    <row r="380" spans="1:16">
      <c r="A380" s="77">
        <v>42247.340277777781</v>
      </c>
      <c r="B380" s="83">
        <v>1804</v>
      </c>
      <c r="C380" s="78">
        <v>633</v>
      </c>
      <c r="D380" s="78">
        <v>3768</v>
      </c>
      <c r="E380" s="78">
        <v>8</v>
      </c>
      <c r="F380" s="78">
        <v>0</v>
      </c>
      <c r="G380" s="83">
        <v>362157</v>
      </c>
      <c r="H380" s="78">
        <v>3361</v>
      </c>
      <c r="I380" s="78" t="s">
        <v>93</v>
      </c>
      <c r="J380" s="78">
        <v>3</v>
      </c>
      <c r="K380" s="78">
        <v>0</v>
      </c>
      <c r="M380" s="80">
        <f t="shared" si="74"/>
        <v>23.750000000058208</v>
      </c>
      <c r="N380" s="80">
        <f t="shared" si="75"/>
        <v>1822.9894736797428</v>
      </c>
      <c r="O380" s="82">
        <f t="shared" si="76"/>
        <v>639.66315789316911</v>
      </c>
      <c r="P380" s="83">
        <f t="shared" si="77"/>
        <v>3807.6631578854049</v>
      </c>
    </row>
    <row r="381" spans="1:16">
      <c r="A381" s="77">
        <v>42248.343055555553</v>
      </c>
      <c r="B381" s="83">
        <v>1221</v>
      </c>
      <c r="C381" s="78">
        <v>606</v>
      </c>
      <c r="D381" s="78">
        <v>4482</v>
      </c>
      <c r="E381" s="78">
        <v>9</v>
      </c>
      <c r="F381" s="78">
        <v>0</v>
      </c>
      <c r="G381" s="83">
        <v>363457</v>
      </c>
      <c r="H381" s="78">
        <v>3374</v>
      </c>
      <c r="I381" s="78" t="s">
        <v>93</v>
      </c>
      <c r="J381" s="78">
        <v>4</v>
      </c>
      <c r="K381" s="78">
        <v>0</v>
      </c>
      <c r="M381" s="80">
        <f t="shared" si="74"/>
        <v>24.066666666534729</v>
      </c>
      <c r="N381" s="80">
        <f t="shared" si="75"/>
        <v>1217.6177285385311</v>
      </c>
      <c r="O381" s="82">
        <f t="shared" si="76"/>
        <v>604.32132964320215</v>
      </c>
      <c r="P381" s="83">
        <f t="shared" si="77"/>
        <v>4469.5844875591283</v>
      </c>
    </row>
    <row r="382" spans="1:16">
      <c r="A382" s="77">
        <v>42249.44027777778</v>
      </c>
      <c r="B382" s="83">
        <v>2008</v>
      </c>
      <c r="C382" s="78">
        <v>678</v>
      </c>
      <c r="D382" s="78">
        <v>5206</v>
      </c>
      <c r="E382" s="78">
        <v>9</v>
      </c>
      <c r="F382" s="78">
        <v>0</v>
      </c>
      <c r="G382" s="83">
        <v>365457</v>
      </c>
      <c r="H382" s="78">
        <v>3389</v>
      </c>
      <c r="I382" s="78" t="s">
        <v>213</v>
      </c>
      <c r="J382" s="78">
        <v>4</v>
      </c>
      <c r="K382" s="78">
        <v>0</v>
      </c>
      <c r="M382" s="80">
        <f t="shared" ref="M382:M383" si="78">(A382-A381)*24</f>
        <v>26.333333333430346</v>
      </c>
      <c r="N382" s="80">
        <f t="shared" ref="N382:N383" si="79">(B382/M382)*24</f>
        <v>1830.0759493603464</v>
      </c>
      <c r="O382" s="82">
        <f t="shared" ref="O382:O383" si="80">(C382/M382)*24</f>
        <v>617.92405063063495</v>
      </c>
      <c r="P382" s="83">
        <f t="shared" ref="P382:P383" si="81">(D382/M382)*24</f>
        <v>4744.7088607420137</v>
      </c>
    </row>
    <row r="383" spans="1:16">
      <c r="A383" s="77">
        <v>42250.331250000003</v>
      </c>
      <c r="B383" s="83">
        <v>1519</v>
      </c>
      <c r="C383" s="78">
        <v>455</v>
      </c>
      <c r="D383" s="78">
        <v>4043</v>
      </c>
      <c r="E383" s="78">
        <v>7</v>
      </c>
      <c r="F383" s="78">
        <v>0</v>
      </c>
      <c r="G383" s="83">
        <v>366957</v>
      </c>
      <c r="H383" s="78">
        <v>3041</v>
      </c>
      <c r="I383" s="78" t="s">
        <v>93</v>
      </c>
      <c r="J383" s="78">
        <v>4</v>
      </c>
      <c r="K383" s="78">
        <v>0</v>
      </c>
      <c r="M383" s="80">
        <f t="shared" si="78"/>
        <v>21.383333333360497</v>
      </c>
      <c r="N383" s="80">
        <f t="shared" si="79"/>
        <v>1704.8791893976786</v>
      </c>
      <c r="O383" s="82">
        <f t="shared" si="80"/>
        <v>510.67809820667782</v>
      </c>
      <c r="P383" s="83">
        <f t="shared" si="81"/>
        <v>4537.7396726364805</v>
      </c>
    </row>
    <row r="384" spans="1:16">
      <c r="A384" s="77">
        <v>42251.384027777778</v>
      </c>
      <c r="B384" s="78">
        <v>993</v>
      </c>
      <c r="C384" s="78">
        <v>685</v>
      </c>
      <c r="D384" s="78">
        <v>2509</v>
      </c>
      <c r="E384" s="78">
        <v>4</v>
      </c>
      <c r="F384" s="78">
        <v>1</v>
      </c>
      <c r="G384" s="83">
        <v>367957</v>
      </c>
      <c r="H384" s="78">
        <v>3408</v>
      </c>
      <c r="I384" s="78" t="s">
        <v>213</v>
      </c>
      <c r="J384" s="78">
        <v>2</v>
      </c>
      <c r="K384" s="78">
        <v>0</v>
      </c>
      <c r="L384" s="78" t="s">
        <v>212</v>
      </c>
      <c r="M384" s="80">
        <f t="shared" ref="M384:M388" si="82">(A384-A383)*24</f>
        <v>25.266666666604578</v>
      </c>
      <c r="N384" s="80">
        <f t="shared" ref="N384:N388" si="83">(B384/M384)*24</f>
        <v>943.21899736379532</v>
      </c>
      <c r="O384" s="82">
        <f t="shared" ref="O384:O388" si="84">(C384/M384)*24</f>
        <v>650.659630608459</v>
      </c>
      <c r="P384" s="83">
        <f t="shared" ref="P384:P388" si="85">(D384/M384)*24</f>
        <v>2383.2189973673339</v>
      </c>
    </row>
    <row r="385" spans="1:16">
      <c r="A385" s="77">
        <v>42252.319444444445</v>
      </c>
      <c r="B385" s="78">
        <v>2828</v>
      </c>
      <c r="C385" s="78">
        <v>561</v>
      </c>
      <c r="D385" s="78">
        <v>727</v>
      </c>
      <c r="E385" s="78">
        <v>4</v>
      </c>
      <c r="F385" s="78">
        <v>1</v>
      </c>
      <c r="G385" s="83">
        <v>368757</v>
      </c>
      <c r="H385" s="78">
        <v>3416</v>
      </c>
      <c r="I385" s="78" t="s">
        <v>93</v>
      </c>
      <c r="J385" s="78">
        <v>3</v>
      </c>
      <c r="K385" s="78">
        <v>0</v>
      </c>
      <c r="L385" s="78" t="s">
        <v>212</v>
      </c>
      <c r="M385" s="80">
        <f t="shared" si="82"/>
        <v>22.450000000011642</v>
      </c>
      <c r="N385" s="80">
        <f t="shared" si="83"/>
        <v>3023.2516703770516</v>
      </c>
      <c r="O385" s="82">
        <f t="shared" si="84"/>
        <v>599.73273942062451</v>
      </c>
      <c r="P385" s="83">
        <f t="shared" si="85"/>
        <v>777.19376391941887</v>
      </c>
    </row>
    <row r="386" spans="1:16">
      <c r="A386" s="77">
        <v>42253.345138888886</v>
      </c>
      <c r="B386" s="78">
        <v>1338</v>
      </c>
      <c r="C386" s="78">
        <v>664</v>
      </c>
      <c r="D386" s="78">
        <v>4989</v>
      </c>
      <c r="E386" s="78">
        <v>7</v>
      </c>
      <c r="F386" s="78">
        <v>1</v>
      </c>
      <c r="G386" s="83">
        <v>370157</v>
      </c>
      <c r="H386" s="78">
        <v>3430</v>
      </c>
      <c r="I386" s="78" t="s">
        <v>93</v>
      </c>
      <c r="J386" s="78">
        <v>3</v>
      </c>
      <c r="K386" s="78">
        <v>0</v>
      </c>
      <c r="L386" s="78" t="s">
        <v>212</v>
      </c>
      <c r="M386" s="80">
        <f t="shared" si="82"/>
        <v>24.616666666581295</v>
      </c>
      <c r="N386" s="80">
        <f t="shared" si="83"/>
        <v>1304.4820582306581</v>
      </c>
      <c r="O386" s="82">
        <f t="shared" si="84"/>
        <v>647.36628300833854</v>
      </c>
      <c r="P386" s="83">
        <f t="shared" si="85"/>
        <v>4864.0216655551212</v>
      </c>
    </row>
    <row r="387" spans="1:16">
      <c r="A387" s="77">
        <v>42254.413194444445</v>
      </c>
      <c r="B387" s="78">
        <v>1625</v>
      </c>
      <c r="C387" s="78">
        <v>680</v>
      </c>
      <c r="D387" s="78">
        <v>5865</v>
      </c>
      <c r="E387" s="78">
        <v>8</v>
      </c>
      <c r="F387" s="78">
        <v>2</v>
      </c>
      <c r="G387" s="83">
        <v>371757</v>
      </c>
      <c r="H387" s="78">
        <v>3446</v>
      </c>
      <c r="I387" s="78" t="s">
        <v>93</v>
      </c>
      <c r="J387" s="78">
        <v>5</v>
      </c>
      <c r="K387" s="78">
        <v>0</v>
      </c>
      <c r="M387" s="80">
        <f t="shared" si="82"/>
        <v>25.633333333418705</v>
      </c>
      <c r="N387" s="80">
        <f t="shared" si="83"/>
        <v>1521.456436926012</v>
      </c>
      <c r="O387" s="82">
        <f t="shared" si="84"/>
        <v>636.67100129826974</v>
      </c>
      <c r="P387" s="83">
        <f t="shared" si="85"/>
        <v>5491.2873861975768</v>
      </c>
    </row>
    <row r="388" spans="1:16">
      <c r="A388" s="77">
        <v>42255.330555555556</v>
      </c>
      <c r="B388" s="78">
        <v>1337</v>
      </c>
      <c r="C388" s="78">
        <v>488</v>
      </c>
      <c r="D388" s="78">
        <v>5075</v>
      </c>
      <c r="E388" s="78">
        <v>5</v>
      </c>
      <c r="F388" s="78">
        <v>9</v>
      </c>
      <c r="G388" s="83">
        <v>373057</v>
      </c>
      <c r="H388" s="78">
        <v>3461</v>
      </c>
      <c r="I388" s="78" t="s">
        <v>93</v>
      </c>
      <c r="J388" s="78">
        <v>4</v>
      </c>
      <c r="K388" s="78">
        <v>0</v>
      </c>
      <c r="L388" s="78" t="s">
        <v>214</v>
      </c>
      <c r="M388" s="80">
        <f t="shared" si="82"/>
        <v>22.016666666662786</v>
      </c>
      <c r="N388" s="80">
        <f t="shared" si="83"/>
        <v>1457.4413323242538</v>
      </c>
      <c r="O388" s="82">
        <f t="shared" si="84"/>
        <v>531.96063588200138</v>
      </c>
      <c r="P388" s="83">
        <f t="shared" si="85"/>
        <v>5532.1725965187652</v>
      </c>
    </row>
    <row r="389" spans="1:16">
      <c r="A389" s="77">
        <v>42256.333333333336</v>
      </c>
      <c r="B389" s="83">
        <v>1401</v>
      </c>
      <c r="C389" s="78">
        <v>599</v>
      </c>
      <c r="D389" s="78">
        <v>5398</v>
      </c>
      <c r="E389" s="78">
        <v>5</v>
      </c>
      <c r="F389" s="78">
        <v>24</v>
      </c>
      <c r="G389" s="83">
        <v>374557</v>
      </c>
      <c r="H389" s="78">
        <v>3476</v>
      </c>
      <c r="I389" s="78" t="s">
        <v>93</v>
      </c>
      <c r="J389" s="78">
        <v>5</v>
      </c>
      <c r="K389" s="78">
        <v>0</v>
      </c>
      <c r="L389" s="78" t="s">
        <v>217</v>
      </c>
      <c r="M389" s="80">
        <f t="shared" ref="M389:M394" si="86">(A389-A388)*24</f>
        <v>24.066666666709352</v>
      </c>
      <c r="N389" s="80">
        <f t="shared" ref="N389:N394" si="87">(B389/M389)*24</f>
        <v>1397.1191135709291</v>
      </c>
      <c r="O389" s="82">
        <f t="shared" ref="O389:O394" si="88">(C389/M389)*24</f>
        <v>597.34072022054715</v>
      </c>
      <c r="P389" s="83">
        <f t="shared" ref="P389:P394" si="89">(D389/M389)*24</f>
        <v>5383.0470914031948</v>
      </c>
    </row>
    <row r="390" spans="1:16">
      <c r="A390" s="77">
        <v>42258.378472222219</v>
      </c>
      <c r="B390" s="83">
        <v>1668</v>
      </c>
      <c r="C390" s="78">
        <v>1292</v>
      </c>
      <c r="D390" s="78">
        <v>5817</v>
      </c>
      <c r="E390" s="78">
        <v>6</v>
      </c>
      <c r="F390" s="78">
        <v>60</v>
      </c>
      <c r="G390" s="83">
        <v>376257</v>
      </c>
      <c r="H390" s="78">
        <v>3492</v>
      </c>
      <c r="I390" s="78" t="s">
        <v>213</v>
      </c>
      <c r="J390" s="78">
        <v>10</v>
      </c>
      <c r="K390" s="78">
        <v>0</v>
      </c>
      <c r="L390" s="78" t="s">
        <v>217</v>
      </c>
      <c r="M390" s="80">
        <f t="shared" si="86"/>
        <v>49.083333333197515</v>
      </c>
      <c r="N390" s="80">
        <f t="shared" si="87"/>
        <v>815.59252971363208</v>
      </c>
      <c r="O390" s="82">
        <f t="shared" si="88"/>
        <v>631.74193548561902</v>
      </c>
      <c r="P390" s="83">
        <f t="shared" si="89"/>
        <v>2844.3056027243392</v>
      </c>
    </row>
    <row r="391" spans="1:16">
      <c r="A391" s="77">
        <v>42260.395833333336</v>
      </c>
      <c r="B391" s="83">
        <v>812</v>
      </c>
      <c r="C391" s="78">
        <v>1218</v>
      </c>
      <c r="D391" s="78">
        <v>3078</v>
      </c>
      <c r="E391" s="78">
        <v>3</v>
      </c>
      <c r="F391" s="78">
        <v>77</v>
      </c>
      <c r="G391" s="83">
        <v>377057</v>
      </c>
      <c r="H391" s="78">
        <v>3501</v>
      </c>
      <c r="I391" s="78" t="s">
        <v>122</v>
      </c>
      <c r="J391" s="78">
        <v>2</v>
      </c>
      <c r="K391" s="78">
        <v>0</v>
      </c>
      <c r="L391" s="78" t="s">
        <v>218</v>
      </c>
      <c r="M391" s="80">
        <f t="shared" si="86"/>
        <v>48.416666666802485</v>
      </c>
      <c r="N391" s="80">
        <f t="shared" si="87"/>
        <v>402.50602409525641</v>
      </c>
      <c r="O391" s="82">
        <f t="shared" si="88"/>
        <v>603.75903614288472</v>
      </c>
      <c r="P391" s="83">
        <f t="shared" si="89"/>
        <v>1525.7555937995066</v>
      </c>
    </row>
    <row r="392" spans="1:16">
      <c r="A392" s="77">
        <v>42261.338888888888</v>
      </c>
      <c r="B392" s="83">
        <v>0</v>
      </c>
      <c r="C392" s="78">
        <v>498</v>
      </c>
      <c r="D392" s="78">
        <v>0</v>
      </c>
      <c r="E392" s="78">
        <v>0</v>
      </c>
      <c r="F392" s="78">
        <v>39</v>
      </c>
      <c r="G392" s="83">
        <v>377057</v>
      </c>
      <c r="H392" s="78">
        <v>3501</v>
      </c>
      <c r="I392" s="78" t="s">
        <v>93</v>
      </c>
      <c r="J392" s="78">
        <v>0</v>
      </c>
      <c r="K392" s="78">
        <v>0</v>
      </c>
      <c r="L392" s="78" t="s">
        <v>218</v>
      </c>
      <c r="M392" s="80">
        <f t="shared" si="86"/>
        <v>22.633333333244082</v>
      </c>
      <c r="N392" s="80">
        <f t="shared" si="87"/>
        <v>0</v>
      </c>
      <c r="O392" s="82">
        <f t="shared" si="88"/>
        <v>528.07069219648588</v>
      </c>
      <c r="P392" s="83">
        <f t="shared" si="89"/>
        <v>0</v>
      </c>
    </row>
    <row r="393" spans="1:16">
      <c r="A393" s="77">
        <v>42262.343055555553</v>
      </c>
      <c r="B393" s="83">
        <v>0</v>
      </c>
      <c r="C393" s="78">
        <v>630</v>
      </c>
      <c r="D393" s="78">
        <v>0</v>
      </c>
      <c r="E393" s="78">
        <v>0</v>
      </c>
      <c r="F393" s="78">
        <v>43</v>
      </c>
      <c r="G393" s="83">
        <v>377057</v>
      </c>
      <c r="H393" s="78">
        <v>3501</v>
      </c>
      <c r="I393" s="78" t="s">
        <v>93</v>
      </c>
      <c r="J393" s="78">
        <v>0</v>
      </c>
      <c r="K393" s="78">
        <v>0</v>
      </c>
      <c r="L393" s="78" t="s">
        <v>218</v>
      </c>
      <c r="M393" s="80">
        <f t="shared" si="86"/>
        <v>24.099999999976717</v>
      </c>
      <c r="N393" s="80">
        <f t="shared" si="87"/>
        <v>0</v>
      </c>
      <c r="O393" s="82">
        <f t="shared" si="88"/>
        <v>627.38589211678868</v>
      </c>
      <c r="P393" s="83">
        <f t="shared" si="89"/>
        <v>0</v>
      </c>
    </row>
    <row r="394" spans="1:16">
      <c r="A394" s="77">
        <v>42263.344444444447</v>
      </c>
      <c r="B394" s="83">
        <v>0</v>
      </c>
      <c r="C394" s="78">
        <v>663</v>
      </c>
      <c r="D394" s="78">
        <v>0</v>
      </c>
      <c r="E394" s="78">
        <v>0</v>
      </c>
      <c r="F394" s="78">
        <v>42</v>
      </c>
      <c r="G394" s="83">
        <v>377057</v>
      </c>
      <c r="H394" s="78">
        <v>3501</v>
      </c>
      <c r="I394" s="78" t="s">
        <v>93</v>
      </c>
      <c r="J394" s="78">
        <v>0</v>
      </c>
      <c r="K394" s="78">
        <v>0</v>
      </c>
      <c r="L394" s="78" t="s">
        <v>218</v>
      </c>
      <c r="M394" s="80">
        <f t="shared" si="86"/>
        <v>24.033333333441988</v>
      </c>
      <c r="N394" s="80">
        <f t="shared" si="87"/>
        <v>0</v>
      </c>
      <c r="O394" s="82">
        <f t="shared" si="88"/>
        <v>662.08044382502339</v>
      </c>
      <c r="P394" s="83">
        <f t="shared" si="89"/>
        <v>0</v>
      </c>
    </row>
    <row r="395" spans="1:16">
      <c r="A395" s="77">
        <v>42264.333333333336</v>
      </c>
      <c r="B395" s="83">
        <v>0</v>
      </c>
      <c r="C395" s="78">
        <v>612</v>
      </c>
      <c r="D395" s="78">
        <v>0</v>
      </c>
      <c r="E395" s="78">
        <v>0</v>
      </c>
      <c r="F395" s="78">
        <v>40</v>
      </c>
      <c r="G395" s="83">
        <v>377057</v>
      </c>
      <c r="H395" s="78">
        <v>3501</v>
      </c>
      <c r="I395" s="78" t="s">
        <v>93</v>
      </c>
      <c r="J395" s="78">
        <v>0</v>
      </c>
      <c r="K395" s="78">
        <v>0</v>
      </c>
      <c r="L395" s="78" t="s">
        <v>218</v>
      </c>
      <c r="M395" s="80">
        <f t="shared" ref="M395:M400" si="90">(A395-A394)*24</f>
        <v>23.733333333337214</v>
      </c>
      <c r="N395" s="80">
        <f t="shared" ref="N395:N400" si="91">(B395/M395)*24</f>
        <v>0</v>
      </c>
      <c r="O395" s="82">
        <f t="shared" ref="O395:O400" si="92">(C395/M395)*24</f>
        <v>618.87640449428091</v>
      </c>
      <c r="P395" s="83">
        <f t="shared" ref="P395:P400" si="93">(D395/M395)*24</f>
        <v>0</v>
      </c>
    </row>
    <row r="396" spans="1:16">
      <c r="A396" s="77">
        <v>42265.336805555555</v>
      </c>
      <c r="B396" s="83">
        <v>0</v>
      </c>
      <c r="C396" s="78">
        <v>690</v>
      </c>
      <c r="D396" s="78">
        <v>0</v>
      </c>
      <c r="E396" s="78">
        <v>0</v>
      </c>
      <c r="F396" s="78">
        <v>39</v>
      </c>
      <c r="G396" s="83">
        <v>377057</v>
      </c>
      <c r="H396" s="78">
        <v>3501</v>
      </c>
      <c r="I396" s="78" t="s">
        <v>93</v>
      </c>
      <c r="J396" s="78">
        <v>0</v>
      </c>
      <c r="K396" s="78">
        <v>0</v>
      </c>
      <c r="L396" s="78" t="s">
        <v>219</v>
      </c>
      <c r="M396" s="80">
        <f t="shared" si="90"/>
        <v>24.083333333255723</v>
      </c>
      <c r="N396" s="80">
        <f t="shared" si="91"/>
        <v>0</v>
      </c>
      <c r="O396" s="82">
        <f t="shared" si="92"/>
        <v>687.61245674962072</v>
      </c>
      <c r="P396" s="83">
        <f t="shared" si="93"/>
        <v>0</v>
      </c>
    </row>
    <row r="397" spans="1:16">
      <c r="A397" s="77">
        <v>42266.361111111109</v>
      </c>
      <c r="B397" s="83">
        <v>811</v>
      </c>
      <c r="C397" s="78">
        <v>658</v>
      </c>
      <c r="D397" s="78">
        <v>3105</v>
      </c>
      <c r="E397" s="78">
        <v>6</v>
      </c>
      <c r="F397" s="78">
        <v>11</v>
      </c>
      <c r="G397" s="83">
        <v>377857</v>
      </c>
      <c r="H397" s="78">
        <v>3509</v>
      </c>
      <c r="I397" s="78" t="s">
        <v>93</v>
      </c>
      <c r="J397" s="78">
        <v>2</v>
      </c>
      <c r="K397" s="78">
        <v>0</v>
      </c>
      <c r="M397" s="80">
        <f t="shared" si="90"/>
        <v>24.583333333313931</v>
      </c>
      <c r="N397" s="80">
        <f t="shared" si="91"/>
        <v>791.75593220401481</v>
      </c>
      <c r="O397" s="82">
        <f t="shared" si="92"/>
        <v>642.38644067847315</v>
      </c>
      <c r="P397" s="83">
        <f t="shared" si="93"/>
        <v>3031.3220339006975</v>
      </c>
    </row>
    <row r="398" spans="1:16">
      <c r="A398" s="77">
        <v>42267.379861111112</v>
      </c>
      <c r="B398" s="83">
        <v>1201</v>
      </c>
      <c r="C398" s="78">
        <v>632</v>
      </c>
      <c r="D398" s="78">
        <v>4479</v>
      </c>
      <c r="E398" s="78">
        <v>9</v>
      </c>
      <c r="F398" s="78">
        <v>0</v>
      </c>
      <c r="G398" s="83">
        <v>379057</v>
      </c>
      <c r="H398" s="78">
        <v>3522</v>
      </c>
      <c r="I398" s="78" t="s">
        <v>93</v>
      </c>
      <c r="J398" s="78">
        <v>2</v>
      </c>
      <c r="K398" s="78">
        <v>0</v>
      </c>
      <c r="M398" s="80">
        <f t="shared" si="90"/>
        <v>24.450000000069849</v>
      </c>
      <c r="N398" s="80">
        <f t="shared" si="91"/>
        <v>1178.8957055181045</v>
      </c>
      <c r="O398" s="82">
        <f t="shared" si="92"/>
        <v>620.36809815773688</v>
      </c>
      <c r="P398" s="83">
        <f t="shared" si="93"/>
        <v>4396.5644171653539</v>
      </c>
    </row>
    <row r="399" spans="1:16">
      <c r="A399" s="77">
        <v>42268.377083333333</v>
      </c>
      <c r="B399" s="83">
        <v>1315</v>
      </c>
      <c r="C399" s="78">
        <v>639</v>
      </c>
      <c r="D399" s="78">
        <v>4825</v>
      </c>
      <c r="E399" s="78">
        <v>7</v>
      </c>
      <c r="F399" s="78">
        <v>0</v>
      </c>
      <c r="G399" s="83">
        <v>380357</v>
      </c>
      <c r="H399" s="78">
        <v>3536</v>
      </c>
      <c r="I399" s="78" t="s">
        <v>213</v>
      </c>
      <c r="J399" s="78">
        <v>2</v>
      </c>
      <c r="K399" s="78">
        <v>0</v>
      </c>
      <c r="M399" s="80">
        <f t="shared" si="90"/>
        <v>23.933333333290648</v>
      </c>
      <c r="N399" s="80">
        <f t="shared" si="91"/>
        <v>1318.6629526485915</v>
      </c>
      <c r="O399" s="82">
        <f t="shared" si="92"/>
        <v>640.7799442908364</v>
      </c>
      <c r="P399" s="83">
        <f t="shared" si="93"/>
        <v>4838.4401114292423</v>
      </c>
    </row>
    <row r="400" spans="1:16">
      <c r="A400" s="77">
        <v>42269.331250000003</v>
      </c>
      <c r="B400" s="83">
        <v>1301</v>
      </c>
      <c r="C400" s="78">
        <v>609</v>
      </c>
      <c r="D400" s="78">
        <v>4812</v>
      </c>
      <c r="E400" s="78">
        <v>7</v>
      </c>
      <c r="F400" s="78">
        <v>0</v>
      </c>
      <c r="G400" s="83">
        <v>381757</v>
      </c>
      <c r="H400" s="78">
        <v>3550</v>
      </c>
      <c r="I400" s="78" t="s">
        <v>93</v>
      </c>
      <c r="J400" s="78">
        <v>2</v>
      </c>
      <c r="K400" s="78">
        <v>0</v>
      </c>
      <c r="M400" s="80">
        <f t="shared" si="90"/>
        <v>22.900000000081491</v>
      </c>
      <c r="N400" s="80">
        <f t="shared" si="91"/>
        <v>1363.4934497768072</v>
      </c>
      <c r="O400" s="82">
        <f t="shared" si="92"/>
        <v>638.25327510689908</v>
      </c>
      <c r="P400" s="83">
        <f t="shared" si="93"/>
        <v>5043.1441047855478</v>
      </c>
    </row>
    <row r="401" spans="1:16">
      <c r="A401" s="77">
        <v>42270.350694444445</v>
      </c>
      <c r="B401" s="83">
        <v>1356</v>
      </c>
      <c r="C401" s="78">
        <v>668</v>
      </c>
      <c r="D401" s="78">
        <v>4982</v>
      </c>
      <c r="E401" s="78">
        <v>8</v>
      </c>
      <c r="F401" s="78">
        <v>0</v>
      </c>
      <c r="G401" s="83">
        <v>383057</v>
      </c>
      <c r="H401" s="78">
        <v>3564</v>
      </c>
      <c r="I401" s="78" t="s">
        <v>213</v>
      </c>
      <c r="J401" s="78">
        <v>2</v>
      </c>
      <c r="K401" s="78">
        <v>0</v>
      </c>
      <c r="M401" s="80">
        <f t="shared" ref="M401" si="94">(A401-A400)*24</f>
        <v>24.46666666661622</v>
      </c>
      <c r="N401" s="80">
        <f t="shared" ref="N401" si="95">(B401/M401)*24</f>
        <v>1330.1362397847588</v>
      </c>
      <c r="O401" s="82">
        <f t="shared" ref="O401" si="96">(C401/M401)*24</f>
        <v>655.2588555871821</v>
      </c>
      <c r="P401" s="83">
        <f t="shared" ref="P401" si="97">(D401/M401)*24</f>
        <v>4886.9754768493131</v>
      </c>
    </row>
    <row r="402" spans="1:16">
      <c r="A402" s="77">
        <v>42271.336805555555</v>
      </c>
      <c r="B402" s="83">
        <v>1418</v>
      </c>
      <c r="C402" s="78">
        <v>588</v>
      </c>
      <c r="D402" s="78">
        <v>5260</v>
      </c>
      <c r="E402" s="78">
        <v>7</v>
      </c>
      <c r="F402" s="78">
        <v>0</v>
      </c>
      <c r="G402" s="83">
        <v>384557</v>
      </c>
      <c r="H402" s="78">
        <v>3579</v>
      </c>
      <c r="I402" s="78" t="s">
        <v>93</v>
      </c>
      <c r="J402" s="78">
        <v>1</v>
      </c>
      <c r="K402" s="78">
        <v>0</v>
      </c>
      <c r="M402" s="80">
        <f t="shared" ref="M402" si="98">(A402-A401)*24</f>
        <v>23.666666666627862</v>
      </c>
      <c r="N402" s="80">
        <f t="shared" ref="N402" si="99">(B402/M402)*24</f>
        <v>1437.9718309882733</v>
      </c>
      <c r="O402" s="82">
        <f t="shared" ref="O402" si="100">(C402/M402)*24</f>
        <v>596.28169014182276</v>
      </c>
      <c r="P402" s="83">
        <f t="shared" ref="P402" si="101">(D402/M402)*24</f>
        <v>5334.0845070509995</v>
      </c>
    </row>
    <row r="403" spans="1:16">
      <c r="A403" s="77">
        <v>42272.394444444442</v>
      </c>
      <c r="B403" s="83">
        <v>1570</v>
      </c>
      <c r="C403" s="78">
        <v>635</v>
      </c>
      <c r="D403" s="78">
        <v>5603</v>
      </c>
      <c r="E403" s="78">
        <v>7</v>
      </c>
      <c r="F403" s="78">
        <v>0</v>
      </c>
      <c r="G403" s="83">
        <v>386157</v>
      </c>
      <c r="H403" s="78">
        <v>3595</v>
      </c>
      <c r="I403" s="78" t="s">
        <v>93</v>
      </c>
      <c r="J403" s="78">
        <v>3</v>
      </c>
      <c r="K403" s="78">
        <v>0</v>
      </c>
      <c r="M403" s="80">
        <f t="shared" ref="M403:M407" si="102">(A403-A402)*24</f>
        <v>25.383333333302289</v>
      </c>
      <c r="N403" s="80">
        <f t="shared" ref="N403:N407" si="103">(B403/M403)*24</f>
        <v>1484.4386080123211</v>
      </c>
      <c r="O403" s="82">
        <f t="shared" ref="O403:O407" si="104">(C403/M403)*24</f>
        <v>600.39395929160753</v>
      </c>
      <c r="P403" s="83">
        <f t="shared" ref="P403:P407" si="105">(D403/M403)*24</f>
        <v>5297.6493762376012</v>
      </c>
    </row>
    <row r="404" spans="1:16">
      <c r="A404" s="77">
        <v>42273.35</v>
      </c>
      <c r="B404" s="83">
        <v>1473</v>
      </c>
      <c r="C404" s="78">
        <v>522</v>
      </c>
      <c r="D404" s="78">
        <v>5374</v>
      </c>
      <c r="E404" s="78">
        <v>7</v>
      </c>
      <c r="F404" s="78">
        <v>0</v>
      </c>
      <c r="G404" s="83">
        <v>387657</v>
      </c>
      <c r="H404" s="78">
        <v>3610</v>
      </c>
      <c r="I404" s="78" t="s">
        <v>122</v>
      </c>
      <c r="J404" s="78">
        <v>3</v>
      </c>
      <c r="K404" s="78">
        <v>0</v>
      </c>
      <c r="M404" s="80">
        <f t="shared" si="102"/>
        <v>22.933333333348855</v>
      </c>
      <c r="N404" s="80">
        <f t="shared" si="103"/>
        <v>1541.5116279059334</v>
      </c>
      <c r="O404" s="82">
        <f t="shared" si="104"/>
        <v>546.27906976707209</v>
      </c>
      <c r="P404" s="83">
        <f t="shared" si="105"/>
        <v>5623.9534883682863</v>
      </c>
    </row>
    <row r="405" spans="1:16">
      <c r="A405" s="77">
        <v>42274.434027777781</v>
      </c>
      <c r="B405" s="83">
        <v>1804</v>
      </c>
      <c r="C405" s="78">
        <v>647</v>
      </c>
      <c r="D405" s="78">
        <v>6743</v>
      </c>
      <c r="E405" s="78">
        <v>7</v>
      </c>
      <c r="F405" s="78">
        <v>0</v>
      </c>
      <c r="G405" s="83">
        <v>389457</v>
      </c>
      <c r="H405" s="78">
        <v>3629</v>
      </c>
      <c r="I405" s="78" t="s">
        <v>122</v>
      </c>
      <c r="J405" s="78">
        <v>3</v>
      </c>
      <c r="K405" s="78">
        <v>0</v>
      </c>
      <c r="M405" s="80">
        <f t="shared" si="102"/>
        <v>26.016666666779201</v>
      </c>
      <c r="N405" s="80">
        <f t="shared" si="103"/>
        <v>1664.1639974303419</v>
      </c>
      <c r="O405" s="82">
        <f t="shared" si="104"/>
        <v>596.84817424469566</v>
      </c>
      <c r="P405" s="83">
        <f t="shared" si="105"/>
        <v>6220.3203074682897</v>
      </c>
    </row>
    <row r="406" spans="1:16">
      <c r="A406" s="77">
        <v>42275.404166666667</v>
      </c>
      <c r="B406" s="83">
        <v>1465</v>
      </c>
      <c r="C406" s="78">
        <v>498</v>
      </c>
      <c r="D406" s="78">
        <v>5380</v>
      </c>
      <c r="E406" s="78">
        <v>8</v>
      </c>
      <c r="F406" s="78">
        <v>5</v>
      </c>
      <c r="G406" s="83">
        <v>390957</v>
      </c>
      <c r="H406" s="78">
        <v>3644</v>
      </c>
      <c r="I406" s="78" t="s">
        <v>213</v>
      </c>
      <c r="J406" s="78">
        <v>3</v>
      </c>
      <c r="K406" s="78">
        <v>0</v>
      </c>
      <c r="M406" s="80">
        <f t="shared" si="102"/>
        <v>23.283333333267365</v>
      </c>
      <c r="N406" s="80">
        <f t="shared" si="103"/>
        <v>1510.093056554028</v>
      </c>
      <c r="O406" s="82">
        <f t="shared" si="104"/>
        <v>513.3285612040313</v>
      </c>
      <c r="P406" s="83">
        <f t="shared" si="105"/>
        <v>5545.5977093929496</v>
      </c>
    </row>
    <row r="407" spans="1:16">
      <c r="A407" s="77">
        <v>42276.329861111109</v>
      </c>
      <c r="B407" s="83">
        <v>1361</v>
      </c>
      <c r="C407" s="78">
        <v>513</v>
      </c>
      <c r="D407" s="78">
        <v>5265</v>
      </c>
      <c r="E407" s="78">
        <v>7</v>
      </c>
      <c r="F407" s="78">
        <v>0</v>
      </c>
      <c r="G407" s="83">
        <v>392357</v>
      </c>
      <c r="H407" s="78">
        <v>3659</v>
      </c>
      <c r="I407" s="78" t="s">
        <v>93</v>
      </c>
      <c r="J407" s="78">
        <v>3</v>
      </c>
      <c r="K407" s="78">
        <v>0</v>
      </c>
      <c r="M407" s="80">
        <f t="shared" si="102"/>
        <v>22.21666666661622</v>
      </c>
      <c r="N407" s="80">
        <f t="shared" si="103"/>
        <v>1470.2475618938111</v>
      </c>
      <c r="O407" s="82">
        <f t="shared" si="104"/>
        <v>554.17854463741742</v>
      </c>
      <c r="P407" s="83">
        <f t="shared" si="105"/>
        <v>5687.6219054892845</v>
      </c>
    </row>
    <row r="408" spans="1:16">
      <c r="A408" s="77">
        <v>42277.388888888891</v>
      </c>
      <c r="B408" s="78">
        <v>1646</v>
      </c>
      <c r="C408" s="78">
        <v>728</v>
      </c>
      <c r="D408" s="78">
        <v>6502</v>
      </c>
      <c r="E408" s="78">
        <v>7</v>
      </c>
      <c r="F408" s="78">
        <v>0</v>
      </c>
      <c r="G408" s="83">
        <v>393957</v>
      </c>
      <c r="H408" s="78">
        <v>3677</v>
      </c>
      <c r="I408" s="78" t="s">
        <v>213</v>
      </c>
      <c r="J408" s="78">
        <v>4</v>
      </c>
      <c r="K408" s="78">
        <v>0</v>
      </c>
      <c r="M408" s="80">
        <f t="shared" ref="M408:M411" si="106">(A408-A407)*24</f>
        <v>25.416666666744277</v>
      </c>
      <c r="N408" s="80">
        <f t="shared" ref="N408:N411" si="107">(B408/M408)*24</f>
        <v>1554.2557377001719</v>
      </c>
      <c r="O408" s="82">
        <f t="shared" ref="O408:O411" si="108">(C408/M408)*24</f>
        <v>687.42295081757311</v>
      </c>
      <c r="P408" s="83">
        <f t="shared" ref="P408:P411" si="109">(D408/M408)*24</f>
        <v>6139.593442604204</v>
      </c>
    </row>
    <row r="409" spans="1:16">
      <c r="A409" s="77">
        <v>42278.336805555555</v>
      </c>
      <c r="B409" s="78">
        <v>735</v>
      </c>
      <c r="C409" s="78">
        <v>609</v>
      </c>
      <c r="D409" s="78">
        <v>2804</v>
      </c>
      <c r="E409" s="78">
        <v>3</v>
      </c>
      <c r="F409" s="78">
        <v>22</v>
      </c>
      <c r="G409" s="83">
        <v>394757</v>
      </c>
      <c r="H409" s="78">
        <v>3685</v>
      </c>
      <c r="I409" s="78" t="s">
        <v>93</v>
      </c>
      <c r="J409" s="78">
        <v>1</v>
      </c>
      <c r="K409" s="78">
        <v>0</v>
      </c>
      <c r="M409" s="80">
        <f t="shared" si="106"/>
        <v>22.749999999941792</v>
      </c>
      <c r="N409" s="80">
        <f t="shared" si="107"/>
        <v>775.38461538659931</v>
      </c>
      <c r="O409" s="82">
        <f t="shared" si="108"/>
        <v>642.46153846318225</v>
      </c>
      <c r="P409" s="83">
        <f t="shared" si="109"/>
        <v>2958.0659340735028</v>
      </c>
    </row>
    <row r="410" spans="1:16">
      <c r="A410" s="77">
        <v>42279.402083333334</v>
      </c>
      <c r="B410" s="78">
        <v>2009</v>
      </c>
      <c r="C410" s="78">
        <v>707</v>
      </c>
      <c r="D410" s="78">
        <v>6640</v>
      </c>
      <c r="E410" s="78">
        <v>6</v>
      </c>
      <c r="F410" s="78">
        <v>0</v>
      </c>
      <c r="G410" s="83">
        <v>396757</v>
      </c>
      <c r="H410" s="78">
        <v>3704</v>
      </c>
      <c r="I410" s="78" t="s">
        <v>93</v>
      </c>
      <c r="J410" s="78">
        <v>2</v>
      </c>
      <c r="K410" s="78">
        <v>0</v>
      </c>
      <c r="M410" s="80">
        <f t="shared" si="106"/>
        <v>25.566666666709352</v>
      </c>
      <c r="N410" s="80">
        <f t="shared" si="107"/>
        <v>1885.8930899577379</v>
      </c>
      <c r="O410" s="82">
        <f t="shared" si="108"/>
        <v>663.6766623196221</v>
      </c>
      <c r="P410" s="83">
        <f t="shared" si="109"/>
        <v>6233.1160364954594</v>
      </c>
    </row>
    <row r="411" spans="1:16">
      <c r="A411" s="77">
        <v>42280.388888888891</v>
      </c>
      <c r="B411" s="78">
        <v>1575</v>
      </c>
      <c r="C411" s="78">
        <v>608</v>
      </c>
      <c r="D411" s="78">
        <v>5951</v>
      </c>
      <c r="E411" s="78">
        <v>6</v>
      </c>
      <c r="F411" s="78">
        <v>0</v>
      </c>
      <c r="G411" s="83">
        <v>398357</v>
      </c>
      <c r="H411" s="78">
        <v>3720</v>
      </c>
      <c r="I411" s="78" t="s">
        <v>93</v>
      </c>
      <c r="J411" s="78">
        <v>2</v>
      </c>
      <c r="K411" s="78">
        <v>0</v>
      </c>
      <c r="M411" s="80">
        <f t="shared" si="106"/>
        <v>23.683333333348855</v>
      </c>
      <c r="N411" s="80">
        <f t="shared" si="107"/>
        <v>1596.0591132994464</v>
      </c>
      <c r="O411" s="82">
        <f t="shared" si="108"/>
        <v>616.12948627686569</v>
      </c>
      <c r="P411" s="83">
        <f t="shared" si="109"/>
        <v>6030.5700211079402</v>
      </c>
    </row>
    <row r="412" spans="1:16">
      <c r="A412" s="77">
        <v>42281.334722222222</v>
      </c>
      <c r="B412" s="83">
        <v>1427</v>
      </c>
      <c r="C412" s="78">
        <v>575</v>
      </c>
      <c r="D412" s="78">
        <v>5452</v>
      </c>
      <c r="E412" s="78">
        <v>7</v>
      </c>
      <c r="F412" s="78">
        <v>0</v>
      </c>
      <c r="G412" s="83">
        <v>399857</v>
      </c>
      <c r="H412" s="78">
        <v>3736</v>
      </c>
      <c r="I412" s="78" t="s">
        <v>93</v>
      </c>
      <c r="J412" s="78">
        <v>2</v>
      </c>
      <c r="K412" s="78">
        <v>1</v>
      </c>
      <c r="M412" s="80">
        <f t="shared" ref="M412:M415" si="110">(A412-A411)*24</f>
        <v>22.699999999953434</v>
      </c>
      <c r="N412" s="80">
        <f t="shared" ref="N412:N415" si="111">(B412/M412)*24</f>
        <v>1508.7224669634475</v>
      </c>
      <c r="O412" s="82">
        <f t="shared" ref="O412:O415" si="112">(C412/M412)*24</f>
        <v>607.92951541974935</v>
      </c>
      <c r="P412" s="83">
        <f t="shared" ref="P412:P415" si="113">(D412/M412)*24</f>
        <v>5764.229074901692</v>
      </c>
    </row>
    <row r="413" spans="1:16">
      <c r="A413" s="77">
        <v>42282.354166666664</v>
      </c>
      <c r="B413" s="83">
        <v>1798</v>
      </c>
      <c r="C413" s="78">
        <v>659</v>
      </c>
      <c r="D413" s="78">
        <v>6315</v>
      </c>
      <c r="E413" s="78">
        <v>7</v>
      </c>
      <c r="F413" s="78">
        <v>0</v>
      </c>
      <c r="G413" s="83">
        <v>401657</v>
      </c>
      <c r="H413" s="78">
        <v>3753</v>
      </c>
      <c r="I413" s="78" t="s">
        <v>93</v>
      </c>
      <c r="J413" s="78">
        <v>3</v>
      </c>
      <c r="K413" s="78">
        <v>0</v>
      </c>
      <c r="M413" s="80">
        <f t="shared" si="110"/>
        <v>24.46666666661622</v>
      </c>
      <c r="N413" s="80">
        <f t="shared" si="111"/>
        <v>1763.7057220744814</v>
      </c>
      <c r="O413" s="82">
        <f t="shared" si="112"/>
        <v>646.43051771250452</v>
      </c>
      <c r="P413" s="83">
        <f t="shared" si="113"/>
        <v>6194.5504087321178</v>
      </c>
    </row>
    <row r="414" spans="1:16">
      <c r="A414" s="77">
        <v>42283.34375</v>
      </c>
      <c r="B414" s="83">
        <v>1873</v>
      </c>
      <c r="C414" s="78">
        <v>581</v>
      </c>
      <c r="D414" s="78">
        <v>5684</v>
      </c>
      <c r="E414" s="78">
        <v>7</v>
      </c>
      <c r="F414" s="78">
        <v>0</v>
      </c>
      <c r="G414" s="83">
        <v>403557</v>
      </c>
      <c r="H414" s="78">
        <v>3769</v>
      </c>
      <c r="I414" s="78" t="s">
        <v>213</v>
      </c>
      <c r="J414" s="78">
        <v>4</v>
      </c>
      <c r="K414" s="78">
        <v>0</v>
      </c>
      <c r="M414" s="80">
        <f t="shared" si="110"/>
        <v>23.750000000058208</v>
      </c>
      <c r="N414" s="80">
        <f t="shared" si="111"/>
        <v>1892.7157894690454</v>
      </c>
      <c r="O414" s="82">
        <f t="shared" si="112"/>
        <v>587.1157894722453</v>
      </c>
      <c r="P414" s="83">
        <f t="shared" si="113"/>
        <v>5743.8315789332919</v>
      </c>
    </row>
    <row r="415" spans="1:16">
      <c r="A415" s="77">
        <v>42284.434027777781</v>
      </c>
      <c r="B415" s="83">
        <v>1991</v>
      </c>
      <c r="C415" s="78">
        <v>686</v>
      </c>
      <c r="D415" s="78">
        <v>6063</v>
      </c>
      <c r="E415" s="78">
        <v>8</v>
      </c>
      <c r="F415" s="78">
        <v>0</v>
      </c>
      <c r="G415" s="83">
        <v>405557</v>
      </c>
      <c r="H415" s="78">
        <v>3786</v>
      </c>
      <c r="I415" s="78" t="s">
        <v>213</v>
      </c>
      <c r="J415" s="78">
        <v>3</v>
      </c>
      <c r="K415" s="78">
        <v>0</v>
      </c>
      <c r="M415" s="80">
        <f t="shared" si="110"/>
        <v>26.166666666744277</v>
      </c>
      <c r="N415" s="80">
        <f t="shared" si="111"/>
        <v>1826.1401273831189</v>
      </c>
      <c r="O415" s="82">
        <f t="shared" si="112"/>
        <v>629.19745222743313</v>
      </c>
      <c r="P415" s="83">
        <f t="shared" si="113"/>
        <v>5560.9681528497485</v>
      </c>
    </row>
    <row r="416" spans="1:16">
      <c r="A416" s="77">
        <v>42285.328472222223</v>
      </c>
      <c r="B416" s="83">
        <v>1282</v>
      </c>
      <c r="C416" s="78">
        <v>484</v>
      </c>
      <c r="D416" s="78">
        <v>4331</v>
      </c>
      <c r="E416" s="78">
        <v>7</v>
      </c>
      <c r="F416" s="78">
        <v>0</v>
      </c>
      <c r="G416" s="83">
        <v>406857</v>
      </c>
      <c r="H416" s="78">
        <v>3799</v>
      </c>
      <c r="I416" s="78" t="s">
        <v>93</v>
      </c>
      <c r="J416" s="78">
        <v>2</v>
      </c>
      <c r="K416" s="78">
        <v>0</v>
      </c>
      <c r="M416" s="80">
        <f t="shared" ref="M416:M417" si="114">(A416-A415)*24</f>
        <v>21.46666666661622</v>
      </c>
      <c r="N416" s="80">
        <f t="shared" ref="N416:N417" si="115">(B416/M416)*24</f>
        <v>1433.2919254692067</v>
      </c>
      <c r="O416" s="82">
        <f t="shared" ref="O416:O417" si="116">(C416/M416)*24</f>
        <v>541.11801242363185</v>
      </c>
      <c r="P416" s="83">
        <f t="shared" ref="P416:P417" si="117">(D416/M416)*24</f>
        <v>4842.1118012536153</v>
      </c>
    </row>
    <row r="417" spans="1:16">
      <c r="A417" s="77">
        <v>42286.359722222223</v>
      </c>
      <c r="B417" s="83">
        <v>1523</v>
      </c>
      <c r="C417" s="78">
        <v>633</v>
      </c>
      <c r="D417" s="78">
        <v>4854</v>
      </c>
      <c r="E417" s="78">
        <v>8</v>
      </c>
      <c r="F417" s="78">
        <v>0</v>
      </c>
      <c r="G417" s="83">
        <v>408457</v>
      </c>
      <c r="H417" s="78">
        <v>3813</v>
      </c>
      <c r="I417" s="78" t="s">
        <v>213</v>
      </c>
      <c r="J417" s="78">
        <v>3</v>
      </c>
      <c r="K417" s="78">
        <v>0</v>
      </c>
      <c r="M417" s="80">
        <f t="shared" si="114"/>
        <v>24.75</v>
      </c>
      <c r="N417" s="80">
        <f t="shared" si="115"/>
        <v>1476.848484848485</v>
      </c>
      <c r="O417" s="82">
        <f t="shared" si="116"/>
        <v>613.81818181818176</v>
      </c>
      <c r="P417" s="83">
        <f t="shared" si="117"/>
        <v>4706.909090909091</v>
      </c>
    </row>
    <row r="418" spans="1:16">
      <c r="A418" s="77">
        <v>42287.401388888888</v>
      </c>
      <c r="B418" s="83">
        <v>1437</v>
      </c>
      <c r="C418" s="78">
        <v>683</v>
      </c>
      <c r="D418" s="78">
        <v>4080</v>
      </c>
      <c r="E418" s="78">
        <v>8</v>
      </c>
      <c r="F418" s="78">
        <v>0</v>
      </c>
      <c r="G418" s="83">
        <v>409857</v>
      </c>
      <c r="H418" s="78">
        <v>3825</v>
      </c>
      <c r="I418" s="78" t="s">
        <v>122</v>
      </c>
      <c r="J418" s="78">
        <v>1</v>
      </c>
      <c r="K418" s="78">
        <v>0</v>
      </c>
      <c r="M418" s="80">
        <f t="shared" ref="M418:M419" si="118">(A418-A417)*24</f>
        <v>24.999999999941792</v>
      </c>
      <c r="N418" s="80">
        <f t="shared" ref="N418:N419" si="119">(B418/M418)*24</f>
        <v>1379.5200000032119</v>
      </c>
      <c r="O418" s="82">
        <f t="shared" ref="O418:O419" si="120">(C418/M418)*24</f>
        <v>655.68000000152665</v>
      </c>
      <c r="P418" s="83">
        <f t="shared" ref="P418:P419" si="121">(D418/M418)*24</f>
        <v>3916.8000000091197</v>
      </c>
    </row>
    <row r="419" spans="1:16">
      <c r="A419" s="77">
        <v>42288.412499999999</v>
      </c>
      <c r="B419" s="83">
        <v>923</v>
      </c>
      <c r="C419" s="78">
        <v>574</v>
      </c>
      <c r="D419" s="78">
        <v>3442</v>
      </c>
      <c r="E419" s="78">
        <v>7</v>
      </c>
      <c r="F419" s="78">
        <v>0</v>
      </c>
      <c r="G419" s="83">
        <v>410857</v>
      </c>
      <c r="H419" s="78">
        <v>3835</v>
      </c>
      <c r="I419" s="78" t="s">
        <v>122</v>
      </c>
      <c r="J419" s="78">
        <v>1</v>
      </c>
      <c r="K419" s="78">
        <v>0</v>
      </c>
      <c r="M419" s="80">
        <f t="shared" si="118"/>
        <v>24.266666666662786</v>
      </c>
      <c r="N419" s="80">
        <f t="shared" si="119"/>
        <v>912.85714285728886</v>
      </c>
      <c r="O419" s="82">
        <f t="shared" si="120"/>
        <v>567.69230769239846</v>
      </c>
      <c r="P419" s="83">
        <f t="shared" si="121"/>
        <v>3404.1758241763682</v>
      </c>
    </row>
    <row r="420" spans="1:16">
      <c r="A420" s="77">
        <v>42289.34375</v>
      </c>
      <c r="B420" s="83">
        <v>916</v>
      </c>
      <c r="C420" s="78">
        <v>526</v>
      </c>
      <c r="D420" s="78">
        <v>2843</v>
      </c>
      <c r="E420" s="78">
        <v>7</v>
      </c>
      <c r="F420" s="78">
        <v>0</v>
      </c>
      <c r="G420" s="83">
        <v>411757</v>
      </c>
      <c r="H420" s="78">
        <v>3843</v>
      </c>
      <c r="I420" s="78" t="s">
        <v>93</v>
      </c>
      <c r="J420" s="78">
        <v>2</v>
      </c>
      <c r="K420" s="78">
        <v>1</v>
      </c>
      <c r="M420" s="80">
        <f t="shared" ref="M420" si="122">(A420-A419)*24</f>
        <v>22.350000000034925</v>
      </c>
      <c r="N420" s="80">
        <f t="shared" ref="N420" si="123">(B420/M420)*24</f>
        <v>983.62416107228853</v>
      </c>
      <c r="O420" s="82">
        <f t="shared" ref="O420" si="124">(C420/M420)*24</f>
        <v>564.83221476421807</v>
      </c>
      <c r="P420" s="83">
        <f t="shared" ref="P420" si="125">(D420/M420)*24</f>
        <v>3052.885906035498</v>
      </c>
    </row>
    <row r="421" spans="1:16">
      <c r="A421" s="77">
        <v>42290.333333333336</v>
      </c>
      <c r="B421" s="83">
        <v>1418</v>
      </c>
      <c r="C421" s="78">
        <v>593</v>
      </c>
      <c r="D421" s="78">
        <v>3317</v>
      </c>
      <c r="E421" s="78">
        <v>7</v>
      </c>
      <c r="F421" s="78">
        <v>0</v>
      </c>
      <c r="G421" s="83">
        <v>413257</v>
      </c>
      <c r="H421" s="78">
        <v>3853</v>
      </c>
      <c r="I421" s="78" t="s">
        <v>93</v>
      </c>
      <c r="J421" s="78">
        <v>2</v>
      </c>
      <c r="K421" s="78">
        <v>0</v>
      </c>
      <c r="M421" s="80">
        <f t="shared" ref="M421" si="126">(A421-A420)*24</f>
        <v>23.750000000058208</v>
      </c>
      <c r="N421" s="80">
        <f t="shared" ref="N421" si="127">(B421/M421)*24</f>
        <v>1432.9263157859618</v>
      </c>
      <c r="O421" s="82">
        <f t="shared" ref="O421" si="128">(C421/M421)*24</f>
        <v>599.24210526168918</v>
      </c>
      <c r="P421" s="83">
        <f t="shared" ref="P421" si="129">(D421/M421)*24</f>
        <v>3351.9157894654691</v>
      </c>
    </row>
    <row r="422" spans="1:16">
      <c r="A422" s="77">
        <v>42291.34652777778</v>
      </c>
      <c r="B422" s="83">
        <v>1477</v>
      </c>
      <c r="C422" s="78">
        <v>611</v>
      </c>
      <c r="D422" s="78">
        <v>3166</v>
      </c>
      <c r="E422" s="78">
        <v>8</v>
      </c>
      <c r="F422" s="78">
        <v>0</v>
      </c>
      <c r="G422" s="83">
        <v>414757</v>
      </c>
      <c r="H422" s="78">
        <v>3862</v>
      </c>
      <c r="I422" s="78" t="s">
        <v>93</v>
      </c>
      <c r="J422" s="78">
        <v>2</v>
      </c>
      <c r="K422" s="78">
        <v>0</v>
      </c>
      <c r="M422" s="80">
        <f t="shared" ref="M422" si="130">(A422-A421)*24</f>
        <v>24.316666666651145</v>
      </c>
      <c r="N422" s="80">
        <f t="shared" ref="N422" si="131">(B422/M422)*24</f>
        <v>1457.7655928727606</v>
      </c>
      <c r="O422" s="82">
        <f t="shared" ref="O422" si="132">(C422/M422)*24</f>
        <v>603.04318026083729</v>
      </c>
      <c r="P422" s="83">
        <f t="shared" ref="P422" si="133">(D422/M422)*24</f>
        <v>3124.7703906805414</v>
      </c>
    </row>
    <row r="423" spans="1:16">
      <c r="A423" s="77">
        <v>42292.345833333333</v>
      </c>
      <c r="B423" s="83">
        <v>1316</v>
      </c>
      <c r="C423" s="78">
        <v>583</v>
      </c>
      <c r="D423" s="78">
        <v>2961</v>
      </c>
      <c r="E423" s="78">
        <v>7</v>
      </c>
      <c r="F423" s="78">
        <v>0</v>
      </c>
      <c r="G423" s="83">
        <v>416057</v>
      </c>
      <c r="H423" s="78">
        <v>3871</v>
      </c>
      <c r="I423" s="78" t="s">
        <v>93</v>
      </c>
      <c r="J423" s="78">
        <v>1</v>
      </c>
      <c r="K423" s="78">
        <v>0</v>
      </c>
      <c r="M423" s="80">
        <f t="shared" ref="M423:M424" si="134">(A423-A422)*24</f>
        <v>23.983333333279006</v>
      </c>
      <c r="N423" s="80">
        <f t="shared" ref="N423:N424" si="135">(B423/M423)*24</f>
        <v>1316.9145239779657</v>
      </c>
      <c r="O423" s="82">
        <f t="shared" ref="O423:O424" si="136">(C423/M423)*24</f>
        <v>583.4051424613632</v>
      </c>
      <c r="P423" s="83">
        <f t="shared" ref="P423:P424" si="137">(D423/M423)*24</f>
        <v>2963.057678950423</v>
      </c>
    </row>
    <row r="424" spans="1:16">
      <c r="A424" s="77">
        <v>42293.375</v>
      </c>
      <c r="B424" s="83">
        <v>1323</v>
      </c>
      <c r="C424" s="78">
        <v>601</v>
      </c>
      <c r="D424" s="78">
        <v>2958</v>
      </c>
      <c r="E424" s="78">
        <v>7</v>
      </c>
      <c r="F424" s="78">
        <v>0</v>
      </c>
      <c r="G424" s="83">
        <v>417457</v>
      </c>
      <c r="H424" s="78">
        <v>3879</v>
      </c>
      <c r="I424" s="78" t="s">
        <v>93</v>
      </c>
      <c r="J424" s="78">
        <v>2</v>
      </c>
      <c r="K424" s="78">
        <v>0</v>
      </c>
      <c r="M424" s="80">
        <f t="shared" si="134"/>
        <v>24.700000000011642</v>
      </c>
      <c r="N424" s="80">
        <f t="shared" si="135"/>
        <v>1285.5060728738881</v>
      </c>
      <c r="O424" s="82">
        <f t="shared" si="136"/>
        <v>583.96761133575717</v>
      </c>
      <c r="P424" s="83">
        <f t="shared" si="137"/>
        <v>2874.1700404844751</v>
      </c>
    </row>
    <row r="425" spans="1:16">
      <c r="A425" s="77">
        <v>42294.340277777781</v>
      </c>
      <c r="B425" s="83">
        <v>1370</v>
      </c>
      <c r="C425" s="78">
        <v>556</v>
      </c>
      <c r="D425" s="78">
        <v>2979</v>
      </c>
      <c r="E425" s="78">
        <v>8</v>
      </c>
      <c r="F425" s="78">
        <v>0</v>
      </c>
      <c r="G425" s="83">
        <v>418757</v>
      </c>
      <c r="H425" s="78">
        <v>3888</v>
      </c>
      <c r="I425" s="78" t="s">
        <v>93</v>
      </c>
      <c r="J425" s="78">
        <v>1</v>
      </c>
      <c r="K425" s="78">
        <v>0</v>
      </c>
      <c r="M425" s="80">
        <f t="shared" ref="M425:M427" si="138">(A425-A424)*24</f>
        <v>23.166666666744277</v>
      </c>
      <c r="N425" s="80">
        <f t="shared" ref="N425:N427" si="139">(B425/M425)*24</f>
        <v>1419.2805755348136</v>
      </c>
      <c r="O425" s="82">
        <f t="shared" ref="O425:O427" si="140">(C425/M425)*24</f>
        <v>575.99999999807039</v>
      </c>
      <c r="P425" s="83">
        <f t="shared" ref="P425:P427" si="141">(D425/M425)*24</f>
        <v>3086.1582733709556</v>
      </c>
    </row>
    <row r="426" spans="1:16">
      <c r="A426" s="77">
        <v>42295.390972222223</v>
      </c>
      <c r="B426" s="83">
        <v>1005</v>
      </c>
      <c r="C426" s="78">
        <v>718</v>
      </c>
      <c r="D426" s="78">
        <v>2920</v>
      </c>
      <c r="E426" s="78">
        <v>6</v>
      </c>
      <c r="F426" s="78">
        <v>0</v>
      </c>
      <c r="G426" s="83">
        <v>419857</v>
      </c>
      <c r="H426" s="78">
        <v>3897</v>
      </c>
      <c r="I426" s="78" t="s">
        <v>93</v>
      </c>
      <c r="J426" s="78">
        <v>1</v>
      </c>
      <c r="K426" s="78">
        <v>0</v>
      </c>
      <c r="M426" s="80">
        <f t="shared" si="138"/>
        <v>25.21666666661622</v>
      </c>
      <c r="N426" s="80">
        <f t="shared" si="139"/>
        <v>956.51024454917069</v>
      </c>
      <c r="O426" s="82">
        <f t="shared" si="140"/>
        <v>683.35756774756669</v>
      </c>
      <c r="P426" s="83">
        <f t="shared" si="141"/>
        <v>2779.1143423717199</v>
      </c>
    </row>
    <row r="427" spans="1:16">
      <c r="A427" s="77">
        <v>42296.387499999997</v>
      </c>
      <c r="B427" s="83">
        <v>786</v>
      </c>
      <c r="C427" s="78">
        <v>583</v>
      </c>
      <c r="D427" s="78">
        <v>3034</v>
      </c>
      <c r="E427" s="78">
        <v>7</v>
      </c>
      <c r="F427" s="78">
        <v>0</v>
      </c>
      <c r="G427" s="83">
        <v>420657</v>
      </c>
      <c r="H427" s="78">
        <v>3905</v>
      </c>
      <c r="I427" s="78" t="s">
        <v>213</v>
      </c>
      <c r="J427" s="78">
        <v>0</v>
      </c>
      <c r="K427" s="78">
        <v>1</v>
      </c>
      <c r="M427" s="80">
        <f t="shared" si="138"/>
        <v>23.916666666569654</v>
      </c>
      <c r="N427" s="80">
        <f t="shared" si="139"/>
        <v>788.73867596138757</v>
      </c>
      <c r="O427" s="82">
        <f t="shared" si="140"/>
        <v>585.03135888739052</v>
      </c>
      <c r="P427" s="83">
        <f t="shared" si="141"/>
        <v>3044.571428583778</v>
      </c>
    </row>
    <row r="428" spans="1:16">
      <c r="A428" s="77">
        <v>42297.329861111109</v>
      </c>
      <c r="B428" s="83">
        <v>946</v>
      </c>
      <c r="C428" s="78">
        <v>623</v>
      </c>
      <c r="D428" s="78">
        <v>3219</v>
      </c>
      <c r="E428" s="78">
        <v>7</v>
      </c>
      <c r="F428" s="78">
        <v>0</v>
      </c>
      <c r="G428" s="83">
        <v>421557</v>
      </c>
      <c r="H428" s="78">
        <v>3915</v>
      </c>
      <c r="I428" s="78" t="s">
        <v>93</v>
      </c>
      <c r="J428" s="78">
        <v>1</v>
      </c>
      <c r="K428" s="78">
        <v>0</v>
      </c>
      <c r="M428" s="80">
        <f t="shared" ref="M428:M429" si="142">(A428-A427)*24</f>
        <v>22.616666666697711</v>
      </c>
      <c r="N428" s="80">
        <f t="shared" ref="N428:N429" si="143">(B428/M428)*24</f>
        <v>1003.8614590995801</v>
      </c>
      <c r="O428" s="82">
        <f t="shared" ref="O428:O429" si="144">(C428/M428)*24</f>
        <v>661.10537951272556</v>
      </c>
      <c r="P428" s="83">
        <f t="shared" ref="P428:P429" si="145">(D428/M428)*24</f>
        <v>3415.8879882045967</v>
      </c>
    </row>
    <row r="429" spans="1:16">
      <c r="A429" s="77">
        <v>42298.34375</v>
      </c>
      <c r="B429" s="83">
        <v>1331</v>
      </c>
      <c r="C429" s="78">
        <v>643</v>
      </c>
      <c r="D429" s="78">
        <v>3236</v>
      </c>
      <c r="E429" s="78">
        <v>8</v>
      </c>
      <c r="F429" s="78">
        <v>0</v>
      </c>
      <c r="G429" s="83">
        <v>422957</v>
      </c>
      <c r="H429" s="78">
        <v>3924</v>
      </c>
      <c r="I429" s="78" t="s">
        <v>93</v>
      </c>
      <c r="J429" s="78">
        <v>2</v>
      </c>
      <c r="K429" s="78">
        <v>0</v>
      </c>
      <c r="M429" s="80">
        <f t="shared" si="142"/>
        <v>24.333333333372138</v>
      </c>
      <c r="N429" s="80">
        <f t="shared" si="143"/>
        <v>1312.7671232855778</v>
      </c>
      <c r="O429" s="82">
        <f t="shared" si="144"/>
        <v>634.19178082090639</v>
      </c>
      <c r="P429" s="83">
        <f t="shared" si="145"/>
        <v>3191.6712328716221</v>
      </c>
    </row>
    <row r="430" spans="1:16">
      <c r="A430" s="77">
        <v>42299.311805555553</v>
      </c>
      <c r="B430" s="83">
        <v>1286</v>
      </c>
      <c r="C430" s="78">
        <v>608</v>
      </c>
      <c r="D430" s="78">
        <v>3267</v>
      </c>
      <c r="E430" s="78">
        <v>7</v>
      </c>
      <c r="F430" s="78">
        <v>0</v>
      </c>
      <c r="G430" s="83">
        <v>424257</v>
      </c>
      <c r="H430" s="78">
        <v>3934</v>
      </c>
      <c r="I430" s="78" t="s">
        <v>122</v>
      </c>
      <c r="J430" s="78">
        <v>2</v>
      </c>
      <c r="K430" s="78">
        <v>0</v>
      </c>
      <c r="M430" s="80">
        <f t="shared" ref="M430:M435" si="146">(A430-A429)*24</f>
        <v>23.233333333279006</v>
      </c>
      <c r="N430" s="80">
        <f t="shared" ref="N430:N435" si="147">(B430/M430)*24</f>
        <v>1328.4361549528912</v>
      </c>
      <c r="O430" s="82">
        <f t="shared" ref="O430:O435" si="148">(C430/M430)*24</f>
        <v>628.06312769156898</v>
      </c>
      <c r="P430" s="83">
        <f t="shared" ref="P430:P435" si="149">(D430/M430)*24</f>
        <v>3374.8063127769019</v>
      </c>
    </row>
    <row r="431" spans="1:16">
      <c r="A431" s="77">
        <v>42300.4375</v>
      </c>
      <c r="B431" s="83">
        <v>1399</v>
      </c>
      <c r="C431" s="78">
        <v>791</v>
      </c>
      <c r="D431" s="78">
        <v>3385</v>
      </c>
      <c r="E431" s="78">
        <v>8</v>
      </c>
      <c r="F431" s="78">
        <v>0</v>
      </c>
      <c r="G431" s="83">
        <v>425657</v>
      </c>
      <c r="H431" s="78">
        <v>3944</v>
      </c>
      <c r="I431" s="78" t="s">
        <v>213</v>
      </c>
      <c r="J431" s="78">
        <v>1</v>
      </c>
      <c r="K431" s="78">
        <v>0</v>
      </c>
      <c r="M431" s="80">
        <f t="shared" si="146"/>
        <v>27.016666666720994</v>
      </c>
      <c r="N431" s="80">
        <f t="shared" si="147"/>
        <v>1242.7884022183523</v>
      </c>
      <c r="O431" s="82">
        <f t="shared" si="148"/>
        <v>702.67735965312124</v>
      </c>
      <c r="P431" s="83">
        <f t="shared" si="149"/>
        <v>3007.032695860702</v>
      </c>
    </row>
    <row r="432" spans="1:16">
      <c r="A432" s="77">
        <v>42301.338194444441</v>
      </c>
      <c r="B432" s="83">
        <v>1093</v>
      </c>
      <c r="C432" s="78">
        <v>508</v>
      </c>
      <c r="D432" s="78">
        <v>2665</v>
      </c>
      <c r="E432" s="78">
        <v>6</v>
      </c>
      <c r="F432" s="78">
        <v>0</v>
      </c>
      <c r="G432" s="83">
        <v>426857</v>
      </c>
      <c r="H432" s="78">
        <v>3952</v>
      </c>
      <c r="I432" s="78" t="s">
        <v>122</v>
      </c>
      <c r="J432" s="78">
        <v>1</v>
      </c>
      <c r="K432" s="78">
        <v>0</v>
      </c>
      <c r="M432" s="80">
        <f t="shared" si="146"/>
        <v>21.616666666581295</v>
      </c>
      <c r="N432" s="80">
        <f t="shared" si="147"/>
        <v>1213.5080956100353</v>
      </c>
      <c r="O432" s="82">
        <f t="shared" si="148"/>
        <v>564.00925212250502</v>
      </c>
      <c r="P432" s="83">
        <f t="shared" si="149"/>
        <v>2958.8280647765273</v>
      </c>
    </row>
    <row r="433" spans="1:16">
      <c r="A433" s="77">
        <v>42302.331944444442</v>
      </c>
      <c r="B433" s="83">
        <v>1328</v>
      </c>
      <c r="C433" s="78">
        <v>558</v>
      </c>
      <c r="D433" s="78">
        <v>3317</v>
      </c>
      <c r="E433" s="78">
        <v>8</v>
      </c>
      <c r="F433" s="78">
        <v>0</v>
      </c>
      <c r="G433" s="83">
        <v>428057</v>
      </c>
      <c r="H433" s="78">
        <v>3961</v>
      </c>
      <c r="I433" s="78" t="s">
        <v>122</v>
      </c>
      <c r="J433" s="78">
        <v>1</v>
      </c>
      <c r="K433" s="78">
        <v>0</v>
      </c>
      <c r="M433" s="80">
        <f t="shared" si="146"/>
        <v>23.850000000034925</v>
      </c>
      <c r="N433" s="80">
        <f t="shared" si="147"/>
        <v>1336.3522012559047</v>
      </c>
      <c r="O433" s="82">
        <f t="shared" si="148"/>
        <v>561.50943396144191</v>
      </c>
      <c r="P433" s="83">
        <f t="shared" si="149"/>
        <v>3337.8616352152376</v>
      </c>
    </row>
    <row r="434" spans="1:16">
      <c r="A434" s="77">
        <v>42303.388888888891</v>
      </c>
      <c r="B434" s="83">
        <v>1189</v>
      </c>
      <c r="C434" s="78">
        <v>607</v>
      </c>
      <c r="D434" s="78">
        <v>3323</v>
      </c>
      <c r="E434" s="78">
        <v>7</v>
      </c>
      <c r="F434" s="78">
        <v>0</v>
      </c>
      <c r="G434" s="83">
        <v>429257</v>
      </c>
      <c r="H434" s="78">
        <v>3971</v>
      </c>
      <c r="I434" s="113" t="s">
        <v>213</v>
      </c>
      <c r="J434" s="78">
        <v>1</v>
      </c>
      <c r="K434" s="78">
        <v>1</v>
      </c>
      <c r="M434" s="80">
        <f t="shared" si="146"/>
        <v>25.366666666755918</v>
      </c>
      <c r="N434" s="80">
        <f t="shared" si="147"/>
        <v>1124.9408672759369</v>
      </c>
      <c r="O434" s="82">
        <f t="shared" si="148"/>
        <v>574.29697765895173</v>
      </c>
      <c r="P434" s="83">
        <f t="shared" si="149"/>
        <v>3143.9684625382151</v>
      </c>
    </row>
    <row r="435" spans="1:16">
      <c r="A435" s="77">
        <v>42304.366666666669</v>
      </c>
      <c r="B435" s="83">
        <v>1219</v>
      </c>
      <c r="C435" s="78">
        <v>625</v>
      </c>
      <c r="D435" s="78">
        <v>2926</v>
      </c>
      <c r="E435" s="78">
        <v>7</v>
      </c>
      <c r="F435" s="78">
        <v>0</v>
      </c>
      <c r="G435" s="83">
        <v>430997</v>
      </c>
      <c r="H435" s="78">
        <v>3980</v>
      </c>
      <c r="I435" s="78" t="s">
        <v>93</v>
      </c>
      <c r="J435" s="78">
        <v>1</v>
      </c>
      <c r="K435" s="78">
        <v>0</v>
      </c>
      <c r="M435" s="80">
        <f t="shared" si="146"/>
        <v>23.466666666674428</v>
      </c>
      <c r="N435" s="80">
        <f t="shared" si="147"/>
        <v>1246.704545454133</v>
      </c>
      <c r="O435" s="82">
        <f t="shared" si="148"/>
        <v>639.20454545433404</v>
      </c>
      <c r="P435" s="83">
        <f t="shared" si="149"/>
        <v>2992.4999999990105</v>
      </c>
    </row>
    <row r="436" spans="1:16">
      <c r="A436" s="77">
        <v>42305.335416666669</v>
      </c>
      <c r="B436" s="83">
        <v>1487</v>
      </c>
      <c r="C436" s="78">
        <v>564</v>
      </c>
      <c r="D436" s="78">
        <v>3466</v>
      </c>
      <c r="E436" s="78">
        <v>7</v>
      </c>
      <c r="F436" s="78">
        <v>0</v>
      </c>
      <c r="G436" s="83">
        <v>432057</v>
      </c>
      <c r="H436" s="78">
        <v>3990</v>
      </c>
      <c r="I436" s="78" t="s">
        <v>93</v>
      </c>
      <c r="J436" s="78">
        <v>2</v>
      </c>
      <c r="K436" s="78">
        <v>0</v>
      </c>
      <c r="M436" s="80">
        <f t="shared" ref="M436" si="150">(A436-A435)*24</f>
        <v>23.25</v>
      </c>
      <c r="N436" s="80">
        <f t="shared" ref="N436" si="151">(B436/M436)*24</f>
        <v>1534.9677419354839</v>
      </c>
      <c r="O436" s="82">
        <f t="shared" ref="O436" si="152">(C436/M436)*24</f>
        <v>582.19354838709683</v>
      </c>
      <c r="P436" s="83">
        <f t="shared" ref="P436" si="153">(D436/M436)*24</f>
        <v>3577.8064516129029</v>
      </c>
    </row>
    <row r="437" spans="1:16">
      <c r="A437" s="77">
        <v>42306.336111111108</v>
      </c>
      <c r="B437" s="83">
        <v>1729</v>
      </c>
      <c r="C437" s="78">
        <v>647</v>
      </c>
      <c r="D437" s="78">
        <v>3762</v>
      </c>
      <c r="E437" s="78">
        <v>8</v>
      </c>
      <c r="F437" s="78">
        <v>2</v>
      </c>
      <c r="G437" s="83">
        <v>433757</v>
      </c>
      <c r="H437" s="78">
        <v>4001</v>
      </c>
      <c r="I437" s="78" t="s">
        <v>93</v>
      </c>
      <c r="J437" s="78">
        <v>0</v>
      </c>
      <c r="K437" s="78">
        <v>0</v>
      </c>
      <c r="L437" s="78" t="s">
        <v>225</v>
      </c>
      <c r="M437" s="80">
        <f t="shared" ref="M437" si="154">(A437-A436)*24</f>
        <v>24.016666666546371</v>
      </c>
      <c r="N437" s="80">
        <f t="shared" ref="N437" si="155">(B437/M437)*24</f>
        <v>1727.8001388011594</v>
      </c>
      <c r="O437" s="82">
        <f t="shared" ref="O437" si="156">(C437/M437)*24</f>
        <v>646.55100624890122</v>
      </c>
      <c r="P437" s="83">
        <f t="shared" ref="P437" si="157">(D437/M437)*24</f>
        <v>3759.3893129959297</v>
      </c>
    </row>
    <row r="438" spans="1:16">
      <c r="A438" s="77">
        <v>42307.366666666669</v>
      </c>
      <c r="B438" s="83">
        <v>1851</v>
      </c>
      <c r="C438" s="78">
        <v>600</v>
      </c>
      <c r="D438" s="78">
        <v>3911</v>
      </c>
      <c r="E438" s="78">
        <v>8</v>
      </c>
      <c r="F438" s="78">
        <v>0</v>
      </c>
      <c r="G438" s="83">
        <v>435657</v>
      </c>
      <c r="H438" s="78">
        <v>4012</v>
      </c>
      <c r="I438" s="78" t="s">
        <v>93</v>
      </c>
      <c r="J438" s="78">
        <v>3</v>
      </c>
      <c r="K438" s="78">
        <v>0</v>
      </c>
      <c r="M438" s="80">
        <f t="shared" ref="M438" si="158">(A438-A437)*24</f>
        <v>24.733333333453629</v>
      </c>
      <c r="N438" s="80">
        <f t="shared" ref="N438" si="159">(B438/M438)*24</f>
        <v>1796.1185983740138</v>
      </c>
      <c r="O438" s="82">
        <f t="shared" ref="O438" si="160">(C438/M438)*24</f>
        <v>582.21024258476939</v>
      </c>
      <c r="P438" s="83">
        <f t="shared" ref="P438" si="161">(D438/M438)*24</f>
        <v>3795.0404312483879</v>
      </c>
    </row>
    <row r="439" spans="1:16">
      <c r="A439" s="77">
        <v>42308.385416666664</v>
      </c>
      <c r="B439" s="83">
        <v>2094</v>
      </c>
      <c r="C439" s="78">
        <v>597</v>
      </c>
      <c r="D439" s="78">
        <v>4561</v>
      </c>
      <c r="E439" s="78">
        <v>9</v>
      </c>
      <c r="F439" s="78">
        <v>0</v>
      </c>
      <c r="G439" s="83">
        <v>437757</v>
      </c>
      <c r="H439" s="78">
        <v>4025</v>
      </c>
      <c r="I439" s="78" t="s">
        <v>213</v>
      </c>
      <c r="J439" s="78">
        <v>1</v>
      </c>
      <c r="K439" s="78">
        <v>0</v>
      </c>
      <c r="M439" s="80">
        <f t="shared" ref="M439:M441" si="162">(A439-A438)*24</f>
        <v>24.449999999895226</v>
      </c>
      <c r="N439" s="80">
        <f t="shared" ref="N439:N441" si="163">(B439/M439)*24</f>
        <v>2055.4601227081948</v>
      </c>
      <c r="O439" s="82">
        <f t="shared" ref="O439:O441" si="164">(C439/M439)*24</f>
        <v>586.01226994116155</v>
      </c>
      <c r="P439" s="83">
        <f t="shared" ref="P439:P441" si="165">(D439/M439)*24</f>
        <v>4477.0552147431117</v>
      </c>
    </row>
    <row r="440" spans="1:16">
      <c r="A440" s="77">
        <v>42309.298611111109</v>
      </c>
      <c r="B440" s="83">
        <v>1545</v>
      </c>
      <c r="C440" s="78">
        <v>535</v>
      </c>
      <c r="D440" s="78">
        <v>4580</v>
      </c>
      <c r="E440" s="78">
        <v>7</v>
      </c>
      <c r="F440" s="78">
        <v>0</v>
      </c>
      <c r="G440" s="83">
        <v>439357</v>
      </c>
      <c r="H440" s="78">
        <v>4038</v>
      </c>
      <c r="I440" s="78" t="s">
        <v>213</v>
      </c>
      <c r="J440" s="78">
        <v>2</v>
      </c>
      <c r="K440" s="78">
        <v>0</v>
      </c>
      <c r="M440" s="80">
        <f t="shared" si="162"/>
        <v>21.916666666686069</v>
      </c>
      <c r="N440" s="80">
        <f t="shared" si="163"/>
        <v>1691.8631178692244</v>
      </c>
      <c r="O440" s="82">
        <f t="shared" si="164"/>
        <v>585.85551330746614</v>
      </c>
      <c r="P440" s="83">
        <f t="shared" si="165"/>
        <v>5015.3612167255978</v>
      </c>
    </row>
    <row r="441" spans="1:16">
      <c r="A441" s="77">
        <v>42310.298611111109</v>
      </c>
      <c r="B441" s="83">
        <v>2653</v>
      </c>
      <c r="C441" s="78">
        <v>562</v>
      </c>
      <c r="D441" s="78">
        <v>4320</v>
      </c>
      <c r="E441" s="78">
        <v>8</v>
      </c>
      <c r="F441" s="78">
        <v>0</v>
      </c>
      <c r="G441" s="83">
        <v>440457</v>
      </c>
      <c r="H441" s="78">
        <v>4051</v>
      </c>
      <c r="I441" s="78" t="s">
        <v>213</v>
      </c>
      <c r="J441" s="78">
        <v>1</v>
      </c>
      <c r="K441" s="78">
        <v>0</v>
      </c>
      <c r="M441" s="80">
        <f t="shared" si="162"/>
        <v>24</v>
      </c>
      <c r="N441" s="80">
        <f t="shared" si="163"/>
        <v>2653</v>
      </c>
      <c r="O441" s="82">
        <f t="shared" si="164"/>
        <v>562</v>
      </c>
      <c r="P441" s="83">
        <f t="shared" si="165"/>
        <v>4320</v>
      </c>
    </row>
    <row r="442" spans="1:16">
      <c r="A442" s="77">
        <v>42311.334722222222</v>
      </c>
      <c r="B442" s="83">
        <v>1386</v>
      </c>
      <c r="C442" s="78">
        <v>601</v>
      </c>
      <c r="D442" s="78">
        <v>5205</v>
      </c>
      <c r="E442" s="78">
        <v>8</v>
      </c>
      <c r="F442" s="78">
        <v>0</v>
      </c>
      <c r="G442" s="83">
        <v>441857</v>
      </c>
      <c r="H442" s="78">
        <v>4065</v>
      </c>
      <c r="I442" s="78" t="s">
        <v>93</v>
      </c>
      <c r="J442" s="78">
        <v>2</v>
      </c>
      <c r="K442" s="78">
        <v>0</v>
      </c>
      <c r="M442" s="80">
        <f t="shared" ref="M442" si="166">(A442-A441)*24</f>
        <v>24.866666666697711</v>
      </c>
      <c r="N442" s="80">
        <f t="shared" ref="N442" si="167">(B442/M442)*24</f>
        <v>1337.6943699715205</v>
      </c>
      <c r="O442" s="82">
        <f t="shared" ref="O442" si="168">(C442/M442)*24</f>
        <v>580.05361930222489</v>
      </c>
      <c r="P442" s="83">
        <f t="shared" ref="P442" si="169">(D442/M442)*24</f>
        <v>5023.5924932913158</v>
      </c>
    </row>
    <row r="443" spans="1:16">
      <c r="A443" s="77">
        <v>42312.270833333336</v>
      </c>
      <c r="B443" s="83">
        <v>1178</v>
      </c>
      <c r="C443" s="78">
        <v>532</v>
      </c>
      <c r="D443" s="78">
        <v>4567</v>
      </c>
      <c r="E443" s="78">
        <v>7</v>
      </c>
      <c r="F443" s="78">
        <v>0</v>
      </c>
      <c r="G443" s="83">
        <v>443057</v>
      </c>
      <c r="H443" s="78">
        <v>4078</v>
      </c>
      <c r="I443" s="78" t="s">
        <v>213</v>
      </c>
      <c r="J443" s="78">
        <v>2</v>
      </c>
      <c r="K443" s="78">
        <v>1</v>
      </c>
      <c r="M443" s="80">
        <f t="shared" ref="M443" si="170">(A443-A442)*24</f>
        <v>22.466666666732635</v>
      </c>
      <c r="N443" s="80">
        <f t="shared" ref="N443" si="171">(B443/M443)*24</f>
        <v>1258.3976261090647</v>
      </c>
      <c r="O443" s="82">
        <f t="shared" ref="O443" si="172">(C443/M443)*24</f>
        <v>568.30860533957764</v>
      </c>
      <c r="P443" s="83">
        <f t="shared" ref="P443" si="173">(D443/M443)*24</f>
        <v>4878.694362003479</v>
      </c>
    </row>
    <row r="444" spans="1:16">
      <c r="A444" s="77">
        <v>42313.375</v>
      </c>
      <c r="B444" s="83">
        <v>1413</v>
      </c>
      <c r="C444" s="78">
        <v>691</v>
      </c>
      <c r="D444" s="78">
        <v>5519</v>
      </c>
      <c r="E444" s="78">
        <v>8</v>
      </c>
      <c r="F444" s="78">
        <v>0</v>
      </c>
      <c r="G444" s="83">
        <v>444557</v>
      </c>
      <c r="H444" s="78">
        <v>4094</v>
      </c>
      <c r="I444" s="78" t="s">
        <v>93</v>
      </c>
      <c r="J444" s="78">
        <v>3</v>
      </c>
      <c r="K444" s="78">
        <v>0</v>
      </c>
      <c r="M444" s="80">
        <f t="shared" ref="M444" si="174">(A444-A443)*24</f>
        <v>26.499999999941792</v>
      </c>
      <c r="N444" s="80">
        <f t="shared" ref="N444" si="175">(B444/M444)*24</f>
        <v>1279.6981132103581</v>
      </c>
      <c r="O444" s="82">
        <f t="shared" ref="O444" si="176">(C444/M444)*24</f>
        <v>625.81132075609162</v>
      </c>
      <c r="P444" s="83">
        <f t="shared" ref="P444" si="177">(D444/M444)*24</f>
        <v>4998.3396226524883</v>
      </c>
    </row>
    <row r="445" spans="1:16">
      <c r="A445" s="77">
        <v>42314.311805555553</v>
      </c>
      <c r="B445" s="83">
        <v>1759</v>
      </c>
      <c r="C445" s="78">
        <v>518</v>
      </c>
      <c r="D445" s="78">
        <v>5027</v>
      </c>
      <c r="E445" s="78">
        <v>7</v>
      </c>
      <c r="F445" s="78">
        <v>0</v>
      </c>
      <c r="G445" s="83">
        <v>446257</v>
      </c>
      <c r="H445" s="78">
        <v>4108</v>
      </c>
      <c r="I445" s="78" t="s">
        <v>93</v>
      </c>
      <c r="J445" s="78">
        <v>3</v>
      </c>
      <c r="K445" s="78">
        <v>0</v>
      </c>
      <c r="M445" s="80">
        <f t="shared" ref="M445:M447" si="178">(A445-A444)*24</f>
        <v>22.483333333279006</v>
      </c>
      <c r="N445" s="80">
        <f t="shared" ref="N445:N447" si="179">(B445/M445)*24</f>
        <v>1877.6575240964571</v>
      </c>
      <c r="O445" s="82">
        <f t="shared" ref="O445:O447" si="180">(C445/M445)*24</f>
        <v>552.94292068332265</v>
      </c>
      <c r="P445" s="83">
        <f t="shared" ref="P445:P447" si="181">(D445/M445)*24</f>
        <v>5366.1082283302385</v>
      </c>
    </row>
    <row r="446" spans="1:16">
      <c r="A446" s="77">
        <v>42315.399305555555</v>
      </c>
      <c r="B446" s="83">
        <v>2257</v>
      </c>
      <c r="C446" s="78">
        <v>655</v>
      </c>
      <c r="D446" s="78">
        <v>5583</v>
      </c>
      <c r="E446" s="78">
        <v>9</v>
      </c>
      <c r="F446" s="78">
        <v>0</v>
      </c>
      <c r="G446" s="83">
        <v>448457</v>
      </c>
      <c r="H446" s="78">
        <v>4123</v>
      </c>
      <c r="I446" s="78" t="s">
        <v>93</v>
      </c>
      <c r="J446" s="78">
        <v>3</v>
      </c>
      <c r="K446" s="78">
        <v>0</v>
      </c>
      <c r="M446" s="80">
        <f t="shared" si="178"/>
        <v>26.100000000034925</v>
      </c>
      <c r="N446" s="80">
        <f t="shared" si="179"/>
        <v>2075.4022988477973</v>
      </c>
      <c r="O446" s="82">
        <f t="shared" si="180"/>
        <v>602.29885057390663</v>
      </c>
      <c r="P446" s="83">
        <f t="shared" si="181"/>
        <v>5133.7931034414069</v>
      </c>
    </row>
    <row r="447" spans="1:16">
      <c r="A447" s="77">
        <v>42316.336805555555</v>
      </c>
      <c r="B447" s="83">
        <v>1330</v>
      </c>
      <c r="C447" s="78">
        <v>544</v>
      </c>
      <c r="D447" s="78">
        <v>4185</v>
      </c>
      <c r="E447" s="78">
        <v>8</v>
      </c>
      <c r="F447" s="78">
        <v>0</v>
      </c>
      <c r="G447" s="83">
        <v>449957</v>
      </c>
      <c r="H447" s="78">
        <v>4136</v>
      </c>
      <c r="I447" s="78" t="s">
        <v>93</v>
      </c>
      <c r="J447" s="78">
        <v>2</v>
      </c>
      <c r="K447" s="78">
        <v>0</v>
      </c>
      <c r="M447" s="80">
        <f t="shared" si="178"/>
        <v>22.5</v>
      </c>
      <c r="N447" s="80">
        <f t="shared" si="179"/>
        <v>1418.6666666666667</v>
      </c>
      <c r="O447" s="82">
        <f t="shared" si="180"/>
        <v>580.26666666666665</v>
      </c>
      <c r="P447" s="83">
        <f t="shared" si="181"/>
        <v>4464</v>
      </c>
    </row>
    <row r="448" spans="1:16">
      <c r="A448" s="77">
        <v>42317.347916666666</v>
      </c>
      <c r="B448" s="83">
        <v>1202</v>
      </c>
      <c r="C448" s="78">
        <v>546</v>
      </c>
      <c r="D448" s="78">
        <v>4516</v>
      </c>
      <c r="E448" s="78">
        <v>7</v>
      </c>
      <c r="F448" s="78">
        <v>0</v>
      </c>
      <c r="G448" s="83">
        <v>451157</v>
      </c>
      <c r="H448" s="78">
        <v>4149</v>
      </c>
      <c r="I448" s="78" t="s">
        <v>213</v>
      </c>
      <c r="J448" s="78">
        <v>1</v>
      </c>
      <c r="K448" s="78">
        <v>0</v>
      </c>
      <c r="M448" s="80">
        <f t="shared" ref="M448:M449" si="182">(A448-A447)*24</f>
        <v>24.266666666662786</v>
      </c>
      <c r="N448" s="80">
        <f t="shared" ref="N448:N449" si="183">(B448/M448)*24</f>
        <v>1188.7912087913987</v>
      </c>
      <c r="O448" s="82">
        <f t="shared" ref="O448:O449" si="184">(C448/M448)*24</f>
        <v>540.0000000000864</v>
      </c>
      <c r="P448" s="83">
        <f t="shared" ref="P448:P449" si="185">(D448/M448)*24</f>
        <v>4466.3736263743413</v>
      </c>
    </row>
    <row r="449" spans="1:16">
      <c r="A449" s="77">
        <v>42318.327777777777</v>
      </c>
      <c r="B449" s="83">
        <v>1103</v>
      </c>
      <c r="C449" s="78">
        <v>516</v>
      </c>
      <c r="D449" s="78">
        <v>3973</v>
      </c>
      <c r="E449" s="78">
        <v>7</v>
      </c>
      <c r="F449" s="78">
        <v>10</v>
      </c>
      <c r="G449" s="83">
        <v>452257</v>
      </c>
      <c r="H449" s="78">
        <v>4161</v>
      </c>
      <c r="I449" s="78" t="s">
        <v>93</v>
      </c>
      <c r="J449" s="78">
        <v>1</v>
      </c>
      <c r="K449" s="78">
        <v>1</v>
      </c>
      <c r="L449" s="78" t="s">
        <v>229</v>
      </c>
      <c r="M449" s="80">
        <f t="shared" si="182"/>
        <v>23.516666666662786</v>
      </c>
      <c r="N449" s="80">
        <f t="shared" si="183"/>
        <v>1125.6697377748137</v>
      </c>
      <c r="O449" s="82">
        <f t="shared" si="184"/>
        <v>526.60524450752848</v>
      </c>
      <c r="P449" s="83">
        <f t="shared" si="185"/>
        <v>4054.6562721480823</v>
      </c>
    </row>
    <row r="450" spans="1:16">
      <c r="A450" s="77">
        <v>42319.35833333333</v>
      </c>
      <c r="B450" s="83">
        <v>1786</v>
      </c>
      <c r="C450" s="78">
        <v>664</v>
      </c>
      <c r="D450" s="78">
        <v>5081</v>
      </c>
      <c r="E450" s="78">
        <v>8</v>
      </c>
      <c r="F450" s="78">
        <v>0</v>
      </c>
      <c r="G450" s="83">
        <v>454057</v>
      </c>
      <c r="H450" s="78">
        <v>4175</v>
      </c>
      <c r="I450" s="78" t="s">
        <v>213</v>
      </c>
      <c r="J450" s="78">
        <v>2</v>
      </c>
      <c r="K450" s="78">
        <v>0</v>
      </c>
      <c r="M450" s="80">
        <f t="shared" ref="M450:M452" si="186">(A450-A449)*24</f>
        <v>24.733333333279006</v>
      </c>
      <c r="N450" s="80">
        <f t="shared" ref="N450:N452" si="187">(B450/M450)*24</f>
        <v>1733.0458221062327</v>
      </c>
      <c r="O450" s="82">
        <f t="shared" ref="O450:O452" si="188">(C450/M450)*24</f>
        <v>644.31266846502706</v>
      </c>
      <c r="P450" s="83">
        <f t="shared" ref="P450:P452" si="189">(D450/M450)*24</f>
        <v>4930.350404323498</v>
      </c>
    </row>
    <row r="451" spans="1:16">
      <c r="A451" s="77">
        <v>42320.320833333331</v>
      </c>
      <c r="B451" s="83">
        <v>1229</v>
      </c>
      <c r="C451" s="78">
        <v>551</v>
      </c>
      <c r="D451" s="78">
        <v>4314</v>
      </c>
      <c r="E451" s="78">
        <v>7</v>
      </c>
      <c r="F451" s="78">
        <v>0</v>
      </c>
      <c r="G451" s="83">
        <v>455357</v>
      </c>
      <c r="H451" s="78">
        <v>4188</v>
      </c>
      <c r="I451" s="78" t="s">
        <v>93</v>
      </c>
      <c r="J451" s="78">
        <v>2</v>
      </c>
      <c r="K451" s="78">
        <v>0</v>
      </c>
      <c r="M451" s="80">
        <f t="shared" si="186"/>
        <v>23.100000000034925</v>
      </c>
      <c r="N451" s="80">
        <f t="shared" si="187"/>
        <v>1276.8831168811864</v>
      </c>
      <c r="O451" s="82">
        <f t="shared" si="188"/>
        <v>572.46753246666697</v>
      </c>
      <c r="P451" s="83">
        <f t="shared" si="189"/>
        <v>4482.0779220711456</v>
      </c>
    </row>
    <row r="452" spans="1:16">
      <c r="A452" s="77">
        <v>42321.350694444445</v>
      </c>
      <c r="B452" s="83">
        <v>1309</v>
      </c>
      <c r="C452" s="78">
        <v>582</v>
      </c>
      <c r="D452" s="78">
        <v>4669</v>
      </c>
      <c r="E452" s="78">
        <v>9</v>
      </c>
      <c r="F452" s="78">
        <v>0</v>
      </c>
      <c r="G452" s="83">
        <v>456657</v>
      </c>
      <c r="H452" s="78">
        <v>4201</v>
      </c>
      <c r="I452" s="78" t="s">
        <v>213</v>
      </c>
      <c r="J452" s="78">
        <v>3</v>
      </c>
      <c r="K452" s="78">
        <v>0</v>
      </c>
      <c r="M452" s="80">
        <f t="shared" si="186"/>
        <v>24.716666666732635</v>
      </c>
      <c r="N452" s="80">
        <f t="shared" si="187"/>
        <v>1271.0451786884485</v>
      </c>
      <c r="O452" s="82">
        <f t="shared" si="188"/>
        <v>565.1247471326792</v>
      </c>
      <c r="P452" s="83">
        <f t="shared" si="189"/>
        <v>4533.6210384235037</v>
      </c>
    </row>
    <row r="453" spans="1:16">
      <c r="A453" s="77">
        <v>42322.322916666664</v>
      </c>
      <c r="B453" s="83">
        <v>1482</v>
      </c>
      <c r="C453" s="78">
        <v>536</v>
      </c>
      <c r="D453" s="78">
        <v>4032</v>
      </c>
      <c r="E453" s="78">
        <v>7</v>
      </c>
      <c r="F453" s="78">
        <v>0</v>
      </c>
      <c r="G453" s="83">
        <v>458157</v>
      </c>
      <c r="H453" s="78">
        <v>4213</v>
      </c>
      <c r="I453" s="78" t="s">
        <v>213</v>
      </c>
      <c r="J453" s="78">
        <v>1</v>
      </c>
      <c r="K453" s="78">
        <v>0</v>
      </c>
      <c r="M453" s="80">
        <f t="shared" ref="M453:M457" si="190">(A453-A452)*24</f>
        <v>23.333333333255723</v>
      </c>
      <c r="N453" s="80">
        <f t="shared" ref="N453:N457" si="191">(B453/M453)*24</f>
        <v>1524.3428571479274</v>
      </c>
      <c r="O453" s="82">
        <f t="shared" ref="O453:O457" si="192">(C453/M453)*24</f>
        <v>551.31428571611946</v>
      </c>
      <c r="P453" s="83">
        <f t="shared" ref="P453:P457" si="193">(D453/M453)*24</f>
        <v>4147.2000000137941</v>
      </c>
    </row>
    <row r="454" spans="1:16">
      <c r="A454" s="77">
        <v>42323.322916666664</v>
      </c>
      <c r="B454" s="83">
        <v>1082</v>
      </c>
      <c r="C454" s="78">
        <v>613</v>
      </c>
      <c r="D454" s="78">
        <v>4276</v>
      </c>
      <c r="E454" s="78">
        <v>8</v>
      </c>
      <c r="F454" s="78">
        <v>0</v>
      </c>
      <c r="G454" s="83">
        <v>459257</v>
      </c>
      <c r="H454" s="78">
        <v>4225</v>
      </c>
      <c r="I454" s="78" t="s">
        <v>213</v>
      </c>
      <c r="J454" s="78">
        <v>1</v>
      </c>
      <c r="K454" s="78">
        <v>1</v>
      </c>
      <c r="M454" s="80">
        <f t="shared" si="190"/>
        <v>24</v>
      </c>
      <c r="N454" s="80">
        <f t="shared" si="191"/>
        <v>1082</v>
      </c>
      <c r="O454" s="82">
        <f t="shared" si="192"/>
        <v>613</v>
      </c>
      <c r="P454" s="83">
        <f t="shared" si="193"/>
        <v>4276</v>
      </c>
    </row>
    <row r="455" spans="1:16">
      <c r="A455" s="77">
        <v>42324.330555555556</v>
      </c>
      <c r="B455" s="83">
        <v>1180</v>
      </c>
      <c r="C455" s="78">
        <v>553</v>
      </c>
      <c r="D455" s="78">
        <v>4642</v>
      </c>
      <c r="E455" s="78">
        <v>7</v>
      </c>
      <c r="F455" s="78">
        <v>0</v>
      </c>
      <c r="G455" s="83">
        <v>460457</v>
      </c>
      <c r="H455" s="78">
        <v>4238</v>
      </c>
      <c r="I455" s="78" t="s">
        <v>93</v>
      </c>
      <c r="J455" s="78">
        <v>1</v>
      </c>
      <c r="K455" s="78">
        <v>0</v>
      </c>
      <c r="M455" s="80">
        <f t="shared" si="190"/>
        <v>24.183333333407063</v>
      </c>
      <c r="N455" s="80">
        <f t="shared" si="191"/>
        <v>1171.0544452066297</v>
      </c>
      <c r="O455" s="82">
        <f t="shared" si="192"/>
        <v>548.80771881293742</v>
      </c>
      <c r="P455" s="83">
        <f t="shared" si="193"/>
        <v>4606.8090971603169</v>
      </c>
    </row>
    <row r="456" spans="1:16">
      <c r="A456" s="77">
        <v>42325.308333333334</v>
      </c>
      <c r="B456" s="83">
        <v>1287</v>
      </c>
      <c r="C456" s="78">
        <v>617</v>
      </c>
      <c r="D456" s="78">
        <v>5008</v>
      </c>
      <c r="E456" s="78">
        <v>8</v>
      </c>
      <c r="F456" s="78">
        <v>0</v>
      </c>
      <c r="G456" s="83">
        <v>461757</v>
      </c>
      <c r="H456" s="78">
        <v>4252</v>
      </c>
      <c r="I456" s="78" t="s">
        <v>122</v>
      </c>
      <c r="J456" s="78">
        <v>2</v>
      </c>
      <c r="K456" s="78">
        <v>0</v>
      </c>
      <c r="M456" s="80">
        <f t="shared" si="190"/>
        <v>23.466666666674428</v>
      </c>
      <c r="N456" s="80">
        <f t="shared" si="191"/>
        <v>1316.2499999995646</v>
      </c>
      <c r="O456" s="82">
        <f t="shared" si="192"/>
        <v>631.02272727251852</v>
      </c>
      <c r="P456" s="83">
        <f t="shared" si="193"/>
        <v>5121.8181818164885</v>
      </c>
    </row>
    <row r="457" spans="1:16">
      <c r="A457" s="77">
        <v>42326.343055555553</v>
      </c>
      <c r="B457" s="83">
        <v>1414</v>
      </c>
      <c r="C457" s="78">
        <v>610</v>
      </c>
      <c r="D457" s="78">
        <v>5571</v>
      </c>
      <c r="E457" s="78">
        <v>7</v>
      </c>
      <c r="F457" s="78">
        <v>0</v>
      </c>
      <c r="G457" s="83">
        <v>463157</v>
      </c>
      <c r="H457" s="78">
        <v>4268</v>
      </c>
      <c r="I457" s="78" t="s">
        <v>213</v>
      </c>
      <c r="J457" s="78">
        <v>1</v>
      </c>
      <c r="K457" s="78">
        <v>0</v>
      </c>
      <c r="M457" s="80">
        <f t="shared" si="190"/>
        <v>24.833333333255723</v>
      </c>
      <c r="N457" s="80">
        <f t="shared" si="191"/>
        <v>1366.5503355747405</v>
      </c>
      <c r="O457" s="82">
        <f t="shared" si="192"/>
        <v>589.53020134412429</v>
      </c>
      <c r="P457" s="83">
        <f t="shared" si="193"/>
        <v>5384.0536912919943</v>
      </c>
    </row>
    <row r="458" spans="1:16">
      <c r="A458" s="77">
        <v>42327.361111111109</v>
      </c>
      <c r="B458" s="83">
        <v>1223</v>
      </c>
      <c r="C458" s="78">
        <v>608</v>
      </c>
      <c r="D458" s="78">
        <v>4791</v>
      </c>
      <c r="E458" s="78">
        <v>8</v>
      </c>
      <c r="F458" s="78">
        <v>0</v>
      </c>
      <c r="G458" s="83">
        <v>464457</v>
      </c>
      <c r="H458" s="78">
        <v>4282</v>
      </c>
      <c r="I458" s="78" t="s">
        <v>93</v>
      </c>
      <c r="J458" s="78">
        <v>1</v>
      </c>
      <c r="K458" s="78">
        <v>0</v>
      </c>
      <c r="M458" s="80">
        <f t="shared" ref="M458" si="194">(A458-A457)*24</f>
        <v>24.433333333348855</v>
      </c>
      <c r="N458" s="80">
        <f t="shared" ref="N458" si="195">(B458/M458)*24</f>
        <v>1201.3096862202465</v>
      </c>
      <c r="O458" s="82">
        <f t="shared" ref="O458" si="196">(C458/M458)*24</f>
        <v>597.21691677997524</v>
      </c>
      <c r="P458" s="83">
        <f t="shared" ref="P458" si="197">(D458/M458)*24</f>
        <v>4706.0300136395745</v>
      </c>
    </row>
    <row r="459" spans="1:16">
      <c r="A459" s="77">
        <v>42328.319444444445</v>
      </c>
      <c r="B459" s="83">
        <v>1149</v>
      </c>
      <c r="C459" s="78">
        <v>530</v>
      </c>
      <c r="D459" s="78">
        <v>4462</v>
      </c>
      <c r="E459" s="78">
        <v>7</v>
      </c>
      <c r="F459" s="78">
        <v>0</v>
      </c>
      <c r="G459" s="83">
        <v>465557</v>
      </c>
      <c r="H459" s="78">
        <v>4295</v>
      </c>
      <c r="I459" s="78" t="s">
        <v>122</v>
      </c>
      <c r="J459" s="78">
        <v>1</v>
      </c>
      <c r="K459" s="78">
        <v>1</v>
      </c>
      <c r="M459" s="80">
        <f t="shared" ref="M459:M462" si="198">(A459-A458)*24</f>
        <v>23.000000000058208</v>
      </c>
      <c r="N459" s="80">
        <f t="shared" ref="N459:N462" si="199">(B459/M459)*24</f>
        <v>1198.956521736096</v>
      </c>
      <c r="O459" s="82">
        <f t="shared" ref="O459:O462" si="200">(C459/M459)*24</f>
        <v>553.04347825947002</v>
      </c>
      <c r="P459" s="83">
        <f t="shared" ref="P459:P462" si="201">(D459/M459)*24</f>
        <v>4655.9999999882166</v>
      </c>
    </row>
    <row r="460" spans="1:16">
      <c r="A460" s="77">
        <v>42329.34375</v>
      </c>
      <c r="B460" s="83">
        <v>1243</v>
      </c>
      <c r="C460" s="78">
        <v>605</v>
      </c>
      <c r="D460" s="78">
        <v>4806</v>
      </c>
      <c r="E460" s="78">
        <v>7</v>
      </c>
      <c r="F460" s="78">
        <v>0</v>
      </c>
      <c r="G460" s="83">
        <v>466857</v>
      </c>
      <c r="H460" s="78">
        <v>4308</v>
      </c>
      <c r="I460" s="78" t="s">
        <v>93</v>
      </c>
      <c r="J460" s="78">
        <v>1</v>
      </c>
      <c r="K460" s="78">
        <v>0</v>
      </c>
      <c r="M460" s="80">
        <f t="shared" si="198"/>
        <v>24.583333333313931</v>
      </c>
      <c r="N460" s="80">
        <f t="shared" si="199"/>
        <v>1213.5050847467205</v>
      </c>
      <c r="O460" s="82">
        <f t="shared" si="200"/>
        <v>590.64406779707633</v>
      </c>
      <c r="P460" s="83">
        <f t="shared" si="201"/>
        <v>4691.9593220376019</v>
      </c>
    </row>
    <row r="461" spans="1:16">
      <c r="A461" s="77">
        <v>42330.413194444445</v>
      </c>
      <c r="B461" s="83">
        <v>1131</v>
      </c>
      <c r="C461" s="78">
        <v>581</v>
      </c>
      <c r="D461" s="78">
        <v>4297</v>
      </c>
      <c r="E461" s="78">
        <v>9</v>
      </c>
      <c r="F461" s="78">
        <v>0</v>
      </c>
      <c r="G461" s="83">
        <v>468057</v>
      </c>
      <c r="H461" s="78">
        <v>4321</v>
      </c>
      <c r="I461" s="78" t="s">
        <v>93</v>
      </c>
      <c r="J461" s="78">
        <v>1</v>
      </c>
      <c r="K461" s="78">
        <v>0</v>
      </c>
      <c r="M461" s="80">
        <f t="shared" si="198"/>
        <v>25.666666666686069</v>
      </c>
      <c r="N461" s="80">
        <f t="shared" si="199"/>
        <v>1057.558441557642</v>
      </c>
      <c r="O461" s="82">
        <f t="shared" si="200"/>
        <v>543.27272727231662</v>
      </c>
      <c r="P461" s="83">
        <f t="shared" si="201"/>
        <v>4017.9740259709888</v>
      </c>
    </row>
    <row r="462" spans="1:16">
      <c r="A462" s="77">
        <v>42331.352083333331</v>
      </c>
      <c r="B462" s="83">
        <v>924</v>
      </c>
      <c r="C462" s="78">
        <v>563</v>
      </c>
      <c r="D462" s="78">
        <v>3558</v>
      </c>
      <c r="E462" s="78">
        <v>6</v>
      </c>
      <c r="F462" s="78">
        <v>0</v>
      </c>
      <c r="G462" s="83">
        <v>468957</v>
      </c>
      <c r="H462" s="78">
        <v>4331</v>
      </c>
      <c r="I462" s="78" t="s">
        <v>213</v>
      </c>
      <c r="J462" s="78">
        <v>0</v>
      </c>
      <c r="K462" s="78">
        <v>0</v>
      </c>
      <c r="M462" s="80">
        <f t="shared" si="198"/>
        <v>22.533333333267365</v>
      </c>
      <c r="N462" s="80">
        <f t="shared" si="199"/>
        <v>984.1420118372007</v>
      </c>
      <c r="O462" s="82">
        <f t="shared" si="200"/>
        <v>599.64497041595666</v>
      </c>
      <c r="P462" s="83">
        <f t="shared" si="201"/>
        <v>3789.5857988276621</v>
      </c>
    </row>
    <row r="463" spans="1:16">
      <c r="A463" s="77">
        <v>42332.357638888891</v>
      </c>
      <c r="B463" s="83">
        <v>957</v>
      </c>
      <c r="C463" s="78">
        <v>608</v>
      </c>
      <c r="D463" s="78">
        <v>3738</v>
      </c>
      <c r="E463" s="78">
        <v>8</v>
      </c>
      <c r="F463" s="78">
        <v>0</v>
      </c>
      <c r="G463" s="83">
        <v>469957</v>
      </c>
      <c r="H463" s="78">
        <v>4342</v>
      </c>
      <c r="I463" s="78" t="s">
        <v>93</v>
      </c>
      <c r="J463" s="78">
        <v>1</v>
      </c>
      <c r="K463" s="78">
        <v>0</v>
      </c>
      <c r="M463" s="80">
        <f t="shared" ref="M463:M465" si="202">(A463-A462)*24</f>
        <v>24.133333333418705</v>
      </c>
      <c r="N463" s="80">
        <f t="shared" ref="N463:N466" si="203">(B463/M463)*24</f>
        <v>951.71270717895379</v>
      </c>
      <c r="O463" s="82">
        <f t="shared" ref="O463:O466" si="204">(C463/M463)*24</f>
        <v>604.64088397576165</v>
      </c>
      <c r="P463" s="83">
        <f t="shared" ref="P463:P466" si="205">(D463/M463)*24</f>
        <v>3717.3480662851925</v>
      </c>
    </row>
    <row r="464" spans="1:16">
      <c r="A464" s="77">
        <v>42333.353472222225</v>
      </c>
      <c r="B464" s="83">
        <v>1111</v>
      </c>
      <c r="C464" s="78">
        <v>585</v>
      </c>
      <c r="D464" s="78">
        <v>4321</v>
      </c>
      <c r="E464" s="78">
        <v>8</v>
      </c>
      <c r="F464" s="78">
        <v>0</v>
      </c>
      <c r="G464" s="83">
        <v>471057</v>
      </c>
      <c r="H464" s="78">
        <v>4354</v>
      </c>
      <c r="I464" s="78" t="s">
        <v>213</v>
      </c>
      <c r="J464" s="78">
        <v>0</v>
      </c>
      <c r="K464" s="78">
        <v>0</v>
      </c>
      <c r="M464" s="80">
        <f t="shared" si="202"/>
        <v>23.900000000023283</v>
      </c>
      <c r="N464" s="80">
        <f t="shared" si="203"/>
        <v>1115.6485355637667</v>
      </c>
      <c r="O464" s="82">
        <f t="shared" si="204"/>
        <v>587.44769874419762</v>
      </c>
      <c r="P464" s="83">
        <f t="shared" si="205"/>
        <v>4339.0794979037228</v>
      </c>
    </row>
    <row r="465" spans="1:16">
      <c r="A465" s="77">
        <v>42334.327777777777</v>
      </c>
      <c r="B465" s="83">
        <v>1548</v>
      </c>
      <c r="C465" s="78">
        <v>576</v>
      </c>
      <c r="D465" s="78">
        <v>4886</v>
      </c>
      <c r="E465" s="78">
        <v>7</v>
      </c>
      <c r="F465" s="78">
        <v>0</v>
      </c>
      <c r="G465" s="83">
        <v>472657</v>
      </c>
      <c r="H465" s="78">
        <v>4368</v>
      </c>
      <c r="I465" s="78" t="s">
        <v>122</v>
      </c>
      <c r="J465" s="78">
        <v>2</v>
      </c>
      <c r="K465" s="78">
        <v>2</v>
      </c>
      <c r="M465" s="80">
        <f t="shared" si="202"/>
        <v>23.383333333244082</v>
      </c>
      <c r="N465" s="80">
        <f t="shared" si="203"/>
        <v>1588.8239486874613</v>
      </c>
      <c r="O465" s="82">
        <f t="shared" si="204"/>
        <v>591.19030648835769</v>
      </c>
      <c r="P465" s="83">
        <f t="shared" si="205"/>
        <v>5014.8538845522844</v>
      </c>
    </row>
    <row r="466" spans="1:16">
      <c r="A466" s="77">
        <v>42335.319444444445</v>
      </c>
      <c r="B466" s="83">
        <v>1222</v>
      </c>
      <c r="C466" s="78">
        <v>556</v>
      </c>
      <c r="D466" s="78">
        <v>4821</v>
      </c>
      <c r="E466" s="78">
        <v>8</v>
      </c>
      <c r="F466" s="78">
        <v>0</v>
      </c>
      <c r="G466" s="83">
        <v>473857</v>
      </c>
      <c r="H466" s="78">
        <v>4382</v>
      </c>
      <c r="I466" s="78" t="s">
        <v>213</v>
      </c>
      <c r="J466" s="78">
        <v>1</v>
      </c>
      <c r="K466" s="78">
        <v>0</v>
      </c>
      <c r="M466" s="80">
        <f>(A466-A465)*24</f>
        <v>23.800000000046566</v>
      </c>
      <c r="N466" s="80">
        <f t="shared" si="203"/>
        <v>1232.268907560614</v>
      </c>
      <c r="O466" s="82">
        <f t="shared" si="204"/>
        <v>560.67226890646612</v>
      </c>
      <c r="P466" s="83">
        <f t="shared" si="205"/>
        <v>4861.5126050325052</v>
      </c>
    </row>
    <row r="467" spans="1:16">
      <c r="A467" s="77">
        <v>42336.34375</v>
      </c>
      <c r="B467" s="83">
        <v>716</v>
      </c>
      <c r="C467" s="78">
        <v>674</v>
      </c>
      <c r="D467" s="78">
        <v>2331</v>
      </c>
      <c r="E467" s="78">
        <v>4</v>
      </c>
      <c r="F467" s="78">
        <v>24</v>
      </c>
      <c r="G467" s="83">
        <v>474557</v>
      </c>
      <c r="H467" s="78">
        <v>4389</v>
      </c>
      <c r="I467" s="78" t="s">
        <v>122</v>
      </c>
      <c r="J467" s="78">
        <v>1</v>
      </c>
      <c r="K467" s="78">
        <v>0</v>
      </c>
      <c r="M467" s="80">
        <f t="shared" ref="M467:M469" si="206">(A467-A466)*24</f>
        <v>24.583333333313931</v>
      </c>
      <c r="N467" s="80">
        <f t="shared" ref="N467:N469" si="207">(B467/M467)*24</f>
        <v>699.01016949207713</v>
      </c>
      <c r="O467" s="82">
        <f t="shared" ref="O467:O469" si="208">(C467/M467)*24</f>
        <v>658.00677966153626</v>
      </c>
      <c r="P467" s="83">
        <f t="shared" ref="P467:P469" si="209">(D467/M467)*24</f>
        <v>2275.6881355950163</v>
      </c>
    </row>
    <row r="468" spans="1:16">
      <c r="A468" s="77">
        <v>42337.329861111109</v>
      </c>
      <c r="B468" s="83">
        <v>1227</v>
      </c>
      <c r="C468" s="78">
        <v>585</v>
      </c>
      <c r="D468" s="78">
        <v>4523</v>
      </c>
      <c r="E468" s="78">
        <v>7</v>
      </c>
      <c r="F468" s="78">
        <v>0</v>
      </c>
      <c r="G468" s="83">
        <v>475857</v>
      </c>
      <c r="H468" s="78">
        <v>4401</v>
      </c>
      <c r="I468" s="78" t="s">
        <v>122</v>
      </c>
      <c r="J468" s="78">
        <v>1</v>
      </c>
      <c r="K468" s="78">
        <v>0</v>
      </c>
      <c r="M468" s="80">
        <f t="shared" si="206"/>
        <v>23.666666666627862</v>
      </c>
      <c r="N468" s="80">
        <f t="shared" si="207"/>
        <v>1244.2816901428853</v>
      </c>
      <c r="O468" s="82">
        <f t="shared" si="208"/>
        <v>593.23943662069098</v>
      </c>
      <c r="P468" s="83">
        <f t="shared" si="209"/>
        <v>4586.7042253596337</v>
      </c>
    </row>
    <row r="469" spans="1:16">
      <c r="A469" s="77">
        <v>42338.3125</v>
      </c>
      <c r="B469" s="83">
        <v>1576</v>
      </c>
      <c r="C469" s="78">
        <v>620</v>
      </c>
      <c r="D469" s="78">
        <v>5043</v>
      </c>
      <c r="E469" s="78">
        <v>6</v>
      </c>
      <c r="F469" s="78">
        <v>1</v>
      </c>
      <c r="G469" s="83">
        <v>477457</v>
      </c>
      <c r="H469" s="78">
        <v>4416</v>
      </c>
      <c r="I469" s="78" t="s">
        <v>213</v>
      </c>
      <c r="J469" s="78">
        <v>0</v>
      </c>
      <c r="K469" s="78">
        <v>0</v>
      </c>
      <c r="M469" s="80">
        <f t="shared" si="206"/>
        <v>23.583333333372138</v>
      </c>
      <c r="N469" s="80">
        <f t="shared" si="207"/>
        <v>1603.844522965559</v>
      </c>
      <c r="O469" s="82">
        <f t="shared" si="208"/>
        <v>630.95406360320203</v>
      </c>
      <c r="P469" s="83">
        <f t="shared" si="209"/>
        <v>5132.0989399208847</v>
      </c>
    </row>
    <row r="470" spans="1:16">
      <c r="A470" s="77">
        <v>42339.326388888891</v>
      </c>
      <c r="B470" s="83">
        <v>1871</v>
      </c>
      <c r="C470" s="78">
        <v>696</v>
      </c>
      <c r="D470" s="78">
        <v>6030</v>
      </c>
      <c r="E470" s="78">
        <v>6</v>
      </c>
      <c r="F470" s="78">
        <v>0</v>
      </c>
      <c r="G470" s="83">
        <v>479357</v>
      </c>
      <c r="H470" s="78">
        <v>4433</v>
      </c>
      <c r="I470" s="78" t="s">
        <v>93</v>
      </c>
      <c r="J470" s="78">
        <v>0</v>
      </c>
      <c r="K470" s="78">
        <v>0</v>
      </c>
      <c r="L470" s="78" t="s">
        <v>236</v>
      </c>
      <c r="M470" s="80">
        <f t="shared" ref="M470" si="210">(A470-A469)*24</f>
        <v>24.333333333372138</v>
      </c>
      <c r="N470" s="80">
        <f t="shared" ref="N470" si="211">(B470/M470)*24</f>
        <v>1845.3698630107556</v>
      </c>
      <c r="O470" s="82">
        <f t="shared" ref="O470" si="212">(C470/M470)*24</f>
        <v>686.46575342356277</v>
      </c>
      <c r="P470" s="83">
        <f t="shared" ref="P470" si="213">(D470/M470)*24</f>
        <v>5947.3972602644881</v>
      </c>
    </row>
    <row r="471" spans="1:16">
      <c r="A471" s="77">
        <v>42340.319444444445</v>
      </c>
      <c r="B471" s="83">
        <v>1321</v>
      </c>
      <c r="C471" s="78">
        <v>766</v>
      </c>
      <c r="D471" s="78">
        <v>5201</v>
      </c>
      <c r="E471" s="78">
        <v>8</v>
      </c>
      <c r="F471" s="78">
        <v>0</v>
      </c>
      <c r="G471" s="83">
        <v>482157</v>
      </c>
      <c r="H471" s="78">
        <v>4463</v>
      </c>
      <c r="I471" s="78" t="s">
        <v>93</v>
      </c>
      <c r="J471" s="78">
        <v>1</v>
      </c>
      <c r="K471" s="78">
        <v>0</v>
      </c>
      <c r="M471" s="80">
        <f t="shared" ref="M471:M472" si="214">(A471-A470)*24</f>
        <v>23.833333333313931</v>
      </c>
      <c r="N471" s="80">
        <f t="shared" ref="N471:N472" si="215">(B471/M471)*24</f>
        <v>1330.2377622388451</v>
      </c>
      <c r="O471" s="82">
        <f t="shared" ref="O471:O472" si="216">(C471/M471)*24</f>
        <v>771.3566433572712</v>
      </c>
      <c r="P471" s="83">
        <f t="shared" ref="P471:P472" si="217">(D471/M471)*24</f>
        <v>5237.3706293748928</v>
      </c>
    </row>
    <row r="472" spans="1:16">
      <c r="A472" s="77">
        <v>42341.347222222219</v>
      </c>
      <c r="B472" s="83">
        <v>1321</v>
      </c>
      <c r="C472" s="78">
        <v>766</v>
      </c>
      <c r="D472" s="78">
        <v>5201</v>
      </c>
      <c r="E472" s="78">
        <v>8</v>
      </c>
      <c r="F472" s="78">
        <v>0</v>
      </c>
      <c r="G472" s="83">
        <v>482157</v>
      </c>
      <c r="H472" s="78">
        <v>4463</v>
      </c>
      <c r="I472" s="78" t="s">
        <v>93</v>
      </c>
      <c r="J472" s="78">
        <v>1</v>
      </c>
      <c r="K472" s="78">
        <v>0</v>
      </c>
      <c r="M472" s="80">
        <f t="shared" si="214"/>
        <v>24.666666666569654</v>
      </c>
      <c r="N472" s="80">
        <f t="shared" si="215"/>
        <v>1285.2972973023525</v>
      </c>
      <c r="O472" s="82">
        <f t="shared" si="216"/>
        <v>745.29729730022848</v>
      </c>
      <c r="P472" s="83">
        <f t="shared" si="217"/>
        <v>5060.432432452335</v>
      </c>
    </row>
    <row r="473" spans="1:16">
      <c r="A473" s="77">
        <v>42342.319444444445</v>
      </c>
      <c r="B473" s="83">
        <v>1189</v>
      </c>
      <c r="C473" s="78">
        <v>585</v>
      </c>
      <c r="D473" s="78">
        <v>4529</v>
      </c>
      <c r="E473" s="78">
        <v>8</v>
      </c>
      <c r="F473" s="78">
        <v>0</v>
      </c>
      <c r="G473" s="83">
        <v>483357</v>
      </c>
      <c r="H473" s="78">
        <v>4476</v>
      </c>
      <c r="I473" s="78" t="s">
        <v>213</v>
      </c>
      <c r="J473" s="78">
        <v>1</v>
      </c>
      <c r="K473" s="78">
        <v>1</v>
      </c>
      <c r="M473" s="80">
        <f t="shared" ref="M473:M479" si="218">(A473-A472)*24</f>
        <v>23.333333333430346</v>
      </c>
      <c r="N473" s="80">
        <f t="shared" ref="N473:N479" si="219">(B473/M473)*24</f>
        <v>1222.9714285663438</v>
      </c>
      <c r="O473" s="82">
        <f t="shared" ref="O473:O479" si="220">(C473/M473)*24</f>
        <v>601.71428571178399</v>
      </c>
      <c r="P473" s="83">
        <f t="shared" ref="P473:P479" si="221">(D473/M473)*24</f>
        <v>4658.3999999806319</v>
      </c>
    </row>
    <row r="474" spans="1:16">
      <c r="A474" s="77">
        <v>42343.378472222219</v>
      </c>
      <c r="B474" s="83">
        <v>1416</v>
      </c>
      <c r="C474" s="78">
        <v>646</v>
      </c>
      <c r="D474" s="78">
        <v>5394</v>
      </c>
      <c r="E474" s="78">
        <v>8</v>
      </c>
      <c r="F474" s="78">
        <v>0</v>
      </c>
      <c r="G474" s="83">
        <v>484857</v>
      </c>
      <c r="H474" s="78">
        <v>4492</v>
      </c>
      <c r="I474" s="78" t="s">
        <v>93</v>
      </c>
      <c r="J474" s="78">
        <v>2</v>
      </c>
      <c r="K474" s="78">
        <v>0</v>
      </c>
      <c r="M474" s="80">
        <f t="shared" si="218"/>
        <v>25.416666666569654</v>
      </c>
      <c r="N474" s="80">
        <f t="shared" si="219"/>
        <v>1337.0754098411692</v>
      </c>
      <c r="O474" s="82">
        <f t="shared" si="220"/>
        <v>609.99344262527904</v>
      </c>
      <c r="P474" s="83">
        <f t="shared" si="221"/>
        <v>5093.3508196915718</v>
      </c>
    </row>
    <row r="475" spans="1:16">
      <c r="A475" s="77">
        <v>42344.336805555555</v>
      </c>
      <c r="B475" s="83">
        <v>1287</v>
      </c>
      <c r="C475" s="78">
        <v>543</v>
      </c>
      <c r="D475" s="78">
        <v>5085</v>
      </c>
      <c r="E475" s="78">
        <v>7</v>
      </c>
      <c r="F475" s="78">
        <v>0</v>
      </c>
      <c r="G475" s="83">
        <v>486157</v>
      </c>
      <c r="H475" s="78">
        <v>4506</v>
      </c>
      <c r="I475" s="78" t="s">
        <v>93</v>
      </c>
      <c r="J475" s="78">
        <v>2</v>
      </c>
      <c r="K475" s="78">
        <v>0</v>
      </c>
      <c r="M475" s="80">
        <f t="shared" si="218"/>
        <v>23.000000000058208</v>
      </c>
      <c r="N475" s="80">
        <f t="shared" si="219"/>
        <v>1342.9565217357317</v>
      </c>
      <c r="O475" s="82">
        <f t="shared" si="220"/>
        <v>566.60869565073995</v>
      </c>
      <c r="P475" s="83">
        <f t="shared" si="221"/>
        <v>5306.0869565083103</v>
      </c>
    </row>
    <row r="476" spans="1:16">
      <c r="A476" s="118">
        <v>42345.319444444445</v>
      </c>
      <c r="B476" s="119">
        <v>1270</v>
      </c>
      <c r="C476" s="120">
        <v>555</v>
      </c>
      <c r="D476" s="120">
        <v>4940</v>
      </c>
      <c r="E476" s="120">
        <v>7</v>
      </c>
      <c r="F476" s="120">
        <v>0</v>
      </c>
      <c r="G476" s="119">
        <v>487457</v>
      </c>
      <c r="H476" s="120">
        <v>4520</v>
      </c>
      <c r="I476" s="120" t="s">
        <v>213</v>
      </c>
      <c r="J476" s="120">
        <v>1</v>
      </c>
      <c r="K476" s="120">
        <v>0</v>
      </c>
      <c r="L476" s="120" t="s">
        <v>240</v>
      </c>
      <c r="M476" s="121">
        <f t="shared" si="218"/>
        <v>23.583333333372138</v>
      </c>
      <c r="N476" s="121">
        <f t="shared" si="219"/>
        <v>1292.4381625420428</v>
      </c>
      <c r="O476" s="122">
        <f t="shared" si="220"/>
        <v>564.80565370931799</v>
      </c>
      <c r="P476" s="119">
        <f t="shared" si="221"/>
        <v>5027.2791519351913</v>
      </c>
    </row>
    <row r="477" spans="1:16">
      <c r="A477" s="118">
        <v>42346.338194444441</v>
      </c>
      <c r="B477" s="119">
        <v>1100</v>
      </c>
      <c r="C477" s="120">
        <v>715</v>
      </c>
      <c r="D477" s="120">
        <v>4196</v>
      </c>
      <c r="E477" s="120">
        <v>7</v>
      </c>
      <c r="F477" s="120">
        <v>0</v>
      </c>
      <c r="G477" s="119">
        <v>488557</v>
      </c>
      <c r="H477" s="120">
        <v>4532</v>
      </c>
      <c r="I477" s="120" t="s">
        <v>93</v>
      </c>
      <c r="J477" s="120">
        <v>1</v>
      </c>
      <c r="K477" s="120">
        <v>0</v>
      </c>
      <c r="L477" s="120"/>
      <c r="M477" s="121">
        <f t="shared" si="218"/>
        <v>24.449999999895226</v>
      </c>
      <c r="N477" s="121">
        <f t="shared" si="219"/>
        <v>1079.7546012316209</v>
      </c>
      <c r="O477" s="122">
        <f t="shared" si="220"/>
        <v>701.84049080055354</v>
      </c>
      <c r="P477" s="119">
        <f t="shared" si="221"/>
        <v>4118.773006152619</v>
      </c>
    </row>
    <row r="478" spans="1:16">
      <c r="A478" s="118">
        <v>42347.40347222222</v>
      </c>
      <c r="B478" s="119">
        <v>1535</v>
      </c>
      <c r="C478" s="120">
        <v>664</v>
      </c>
      <c r="D478" s="120">
        <v>4435</v>
      </c>
      <c r="E478" s="120">
        <v>8</v>
      </c>
      <c r="F478" s="120">
        <v>0</v>
      </c>
      <c r="G478" s="119">
        <v>490057</v>
      </c>
      <c r="H478" s="120">
        <v>4545</v>
      </c>
      <c r="I478" s="120" t="s">
        <v>213</v>
      </c>
      <c r="J478" s="120">
        <v>1</v>
      </c>
      <c r="K478" s="120">
        <v>0</v>
      </c>
      <c r="L478" s="120" t="s">
        <v>236</v>
      </c>
      <c r="M478" s="121">
        <f t="shared" si="218"/>
        <v>25.566666666709352</v>
      </c>
      <c r="N478" s="121">
        <f t="shared" si="219"/>
        <v>1440.9387222922487</v>
      </c>
      <c r="O478" s="122">
        <f t="shared" si="220"/>
        <v>623.3116036495461</v>
      </c>
      <c r="P478" s="119">
        <f t="shared" si="221"/>
        <v>4163.2333767857481</v>
      </c>
    </row>
    <row r="479" spans="1:16">
      <c r="A479" s="77">
        <v>42348.371527777781</v>
      </c>
      <c r="B479" s="83">
        <v>1612</v>
      </c>
      <c r="C479" s="78">
        <v>466</v>
      </c>
      <c r="D479" s="78">
        <v>3423</v>
      </c>
      <c r="E479" s="78">
        <v>8</v>
      </c>
      <c r="F479" s="78">
        <v>0</v>
      </c>
      <c r="G479" s="83">
        <v>491857</v>
      </c>
      <c r="H479" s="78">
        <v>4556</v>
      </c>
      <c r="I479" s="78" t="s">
        <v>93</v>
      </c>
      <c r="J479" s="78">
        <v>2</v>
      </c>
      <c r="K479" s="78">
        <v>0</v>
      </c>
      <c r="M479" s="80">
        <f t="shared" si="218"/>
        <v>23.233333333453629</v>
      </c>
      <c r="N479" s="80">
        <f t="shared" si="219"/>
        <v>1665.1936872223682</v>
      </c>
      <c r="O479" s="82">
        <f t="shared" si="220"/>
        <v>481.37733141788055</v>
      </c>
      <c r="P479" s="83">
        <f t="shared" si="221"/>
        <v>3535.9540889343457</v>
      </c>
    </row>
    <row r="480" spans="1:16">
      <c r="A480" s="77">
        <v>42349.376388888886</v>
      </c>
      <c r="B480" s="83">
        <v>2625</v>
      </c>
      <c r="C480" s="78">
        <v>483</v>
      </c>
      <c r="D480" s="78">
        <v>5597</v>
      </c>
      <c r="E480" s="78">
        <v>8</v>
      </c>
      <c r="F480" s="78">
        <v>0</v>
      </c>
      <c r="G480" s="83">
        <v>494357</v>
      </c>
      <c r="H480" s="78">
        <v>4571</v>
      </c>
      <c r="I480" s="78" t="s">
        <v>213</v>
      </c>
      <c r="J480" s="78">
        <v>4</v>
      </c>
      <c r="K480" s="78">
        <v>0</v>
      </c>
      <c r="M480" s="80">
        <f t="shared" ref="M480:M483" si="222">(A480-A479)*24</f>
        <v>24.116666666523088</v>
      </c>
      <c r="N480" s="80">
        <f t="shared" ref="N480:N483" si="223">(B480/M480)*24</f>
        <v>2612.3013130770587</v>
      </c>
      <c r="O480" s="82">
        <f t="shared" ref="O480:O483" si="224">(C480/M480)*24</f>
        <v>480.66344160617888</v>
      </c>
      <c r="P480" s="83">
        <f t="shared" ref="P480:P483" si="225">(D480/M480)*24</f>
        <v>5569.9239806827809</v>
      </c>
    </row>
    <row r="481" spans="1:16">
      <c r="A481" s="77">
        <v>42350.328472222223</v>
      </c>
      <c r="B481" s="83">
        <v>2850</v>
      </c>
      <c r="C481" s="78">
        <v>452</v>
      </c>
      <c r="D481" s="78">
        <v>6129</v>
      </c>
      <c r="E481" s="78">
        <v>7</v>
      </c>
      <c r="F481" s="78">
        <v>10</v>
      </c>
      <c r="G481" s="83">
        <v>497257</v>
      </c>
      <c r="H481" s="78">
        <v>4588</v>
      </c>
      <c r="I481" s="78" t="s">
        <v>213</v>
      </c>
      <c r="J481" s="78">
        <v>5</v>
      </c>
      <c r="K481" s="78">
        <v>0</v>
      </c>
      <c r="M481" s="80">
        <f t="shared" si="222"/>
        <v>22.850000000093132</v>
      </c>
      <c r="N481" s="80">
        <f t="shared" si="223"/>
        <v>2993.4354485654799</v>
      </c>
      <c r="O481" s="82">
        <f t="shared" si="224"/>
        <v>474.74835886020941</v>
      </c>
      <c r="P481" s="83">
        <f t="shared" si="225"/>
        <v>6437.4617067571326</v>
      </c>
    </row>
    <row r="482" spans="1:16">
      <c r="A482" s="77">
        <v>42351.315972222219</v>
      </c>
      <c r="B482" s="83">
        <v>2382</v>
      </c>
      <c r="C482" s="78">
        <v>460</v>
      </c>
      <c r="D482" s="78">
        <v>7060</v>
      </c>
      <c r="E482" s="78">
        <v>5</v>
      </c>
      <c r="F482" s="78">
        <v>0</v>
      </c>
      <c r="G482" s="83">
        <v>499657</v>
      </c>
      <c r="H482" s="78">
        <v>4608</v>
      </c>
      <c r="I482" s="78" t="s">
        <v>213</v>
      </c>
      <c r="J482" s="78">
        <v>5</v>
      </c>
      <c r="K482" s="78">
        <v>0</v>
      </c>
      <c r="M482" s="80">
        <f t="shared" si="222"/>
        <v>23.699999999895226</v>
      </c>
      <c r="N482" s="80">
        <f t="shared" si="223"/>
        <v>2412.1518987448408</v>
      </c>
      <c r="O482" s="82">
        <f t="shared" si="224"/>
        <v>465.82278481218589</v>
      </c>
      <c r="P482" s="83">
        <f t="shared" si="225"/>
        <v>7149.367088639201</v>
      </c>
    </row>
    <row r="483" spans="1:16">
      <c r="A483" s="77">
        <v>42352.315972222219</v>
      </c>
      <c r="B483" s="83">
        <v>1749</v>
      </c>
      <c r="C483" s="78">
        <v>537</v>
      </c>
      <c r="D483" s="78">
        <v>7026</v>
      </c>
      <c r="E483" s="78">
        <v>5</v>
      </c>
      <c r="F483" s="78">
        <v>0</v>
      </c>
      <c r="G483" s="83">
        <v>501457</v>
      </c>
      <c r="H483" s="78">
        <v>4627</v>
      </c>
      <c r="I483" s="78" t="s">
        <v>213</v>
      </c>
      <c r="J483" s="78">
        <v>4</v>
      </c>
      <c r="K483" s="78">
        <v>0</v>
      </c>
      <c r="M483" s="80">
        <f t="shared" si="222"/>
        <v>24</v>
      </c>
      <c r="N483" s="80">
        <f t="shared" si="223"/>
        <v>1749</v>
      </c>
      <c r="O483" s="82">
        <f t="shared" si="224"/>
        <v>537</v>
      </c>
      <c r="P483" s="83">
        <f t="shared" si="225"/>
        <v>7026</v>
      </c>
    </row>
    <row r="484" spans="1:16">
      <c r="A484" s="77">
        <v>42353.336805555555</v>
      </c>
      <c r="B484" s="83">
        <v>1933</v>
      </c>
      <c r="C484" s="78">
        <v>600</v>
      </c>
      <c r="D484" s="78">
        <v>7720</v>
      </c>
      <c r="E484" s="78">
        <v>4</v>
      </c>
      <c r="F484" s="78">
        <v>0</v>
      </c>
      <c r="G484" s="83">
        <v>503457</v>
      </c>
      <c r="H484" s="78">
        <v>4648</v>
      </c>
      <c r="I484" s="78" t="s">
        <v>93</v>
      </c>
      <c r="J484" s="78">
        <v>4</v>
      </c>
      <c r="K484" s="78">
        <v>0</v>
      </c>
      <c r="M484" s="80">
        <f t="shared" ref="M484" si="226">(A484-A483)*24</f>
        <v>24.500000000058208</v>
      </c>
      <c r="N484" s="80">
        <f t="shared" ref="N484" si="227">(B484/M484)*24</f>
        <v>1893.5510204036646</v>
      </c>
      <c r="O484" s="82">
        <f t="shared" ref="O484" si="228">(C484/M484)*24</f>
        <v>587.75510203941985</v>
      </c>
      <c r="P484" s="83">
        <f t="shared" ref="P484" si="229">(D484/M484)*24</f>
        <v>7562.4489795738691</v>
      </c>
    </row>
  </sheetData>
  <mergeCells count="3">
    <mergeCell ref="B1:F1"/>
    <mergeCell ref="G1:H1"/>
    <mergeCell ref="J1:K1"/>
  </mergeCells>
  <conditionalFormatting sqref="U35">
    <cfRule type="cellIs" dxfId="1" priority="10" operator="greaterThan">
      <formula>7.2</formula>
    </cfRule>
  </conditionalFormatting>
  <conditionalFormatting sqref="L336:L344">
    <cfRule type="cellIs" dxfId="0" priority="1" operator="greaterThan">
      <formula>200</formula>
    </cfRule>
  </conditionalFormatting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Layout" workbookViewId="0"/>
  </sheetViews>
  <sheetFormatPr baseColWidth="10" defaultColWidth="8.6640625" defaultRowHeight="14" x14ac:dyDescent="0"/>
  <cols>
    <col min="2" max="2" width="8" customWidth="1"/>
    <col min="3" max="3" width="7.5" customWidth="1"/>
    <col min="4" max="4" width="8.1640625" customWidth="1"/>
    <col min="5" max="5" width="7.6640625" customWidth="1"/>
    <col min="6" max="6" width="7.1640625" customWidth="1"/>
    <col min="7" max="7" width="9.1640625" customWidth="1"/>
    <col min="9" max="9" width="9.6640625" customWidth="1"/>
    <col min="10" max="10" width="20.1640625" customWidth="1"/>
    <col min="11" max="11" width="6.1640625" customWidth="1"/>
  </cols>
  <sheetData>
    <row r="1" spans="1:11" ht="42">
      <c r="A1" s="62" t="s">
        <v>170</v>
      </c>
      <c r="B1" s="62" t="s">
        <v>172</v>
      </c>
      <c r="C1" s="63" t="s">
        <v>146</v>
      </c>
      <c r="D1" s="64" t="s">
        <v>173</v>
      </c>
      <c r="E1" s="64" t="s">
        <v>174</v>
      </c>
      <c r="F1" s="63" t="s">
        <v>175</v>
      </c>
      <c r="G1" s="64" t="s">
        <v>176</v>
      </c>
      <c r="H1" s="63" t="s">
        <v>177</v>
      </c>
      <c r="I1" s="63" t="s">
        <v>178</v>
      </c>
      <c r="J1" s="62" t="s">
        <v>41</v>
      </c>
      <c r="K1" s="65" t="s">
        <v>96</v>
      </c>
    </row>
    <row r="2" spans="1:11">
      <c r="A2" s="66"/>
      <c r="B2" s="67"/>
      <c r="C2" s="68">
        <v>50</v>
      </c>
      <c r="D2" s="69">
        <v>0.25</v>
      </c>
      <c r="E2" s="69"/>
      <c r="F2" s="69"/>
      <c r="G2" s="69"/>
      <c r="H2" s="69"/>
      <c r="I2" s="69"/>
      <c r="J2" s="67"/>
      <c r="K2" s="70"/>
    </row>
    <row r="3" spans="1:11">
      <c r="A3" s="66"/>
      <c r="B3" s="67"/>
      <c r="C3" s="68"/>
      <c r="D3" s="69"/>
      <c r="E3" s="69"/>
      <c r="F3" s="69"/>
      <c r="G3" s="69"/>
      <c r="H3" s="69"/>
      <c r="I3" s="69"/>
      <c r="J3" s="67"/>
      <c r="K3" s="70"/>
    </row>
    <row r="4" spans="1:11">
      <c r="A4" s="66"/>
      <c r="B4" s="67"/>
      <c r="C4" s="68"/>
      <c r="D4" s="69"/>
      <c r="E4" s="69"/>
      <c r="F4" s="69"/>
      <c r="G4" s="69"/>
      <c r="H4" s="69"/>
      <c r="I4" s="69"/>
      <c r="J4" s="68"/>
      <c r="K4" s="70"/>
    </row>
    <row r="5" spans="1:1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1:1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1:1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</row>
  </sheetData>
  <phoneticPr fontId="8" type="noConversion"/>
  <pageMargins left="0.25" right="0.25" top="0.75" bottom="0.75" header="0.3" footer="0.3"/>
  <pageSetup orientation="portrait"/>
  <headerFooter>
    <oddHeader>&amp;CAlkalinity Titration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"/>
  <sheetViews>
    <sheetView workbookViewId="0">
      <selection activeCell="AZ2" sqref="D1:AZ2"/>
    </sheetView>
  </sheetViews>
  <sheetFormatPr baseColWidth="10" defaultColWidth="8.6640625" defaultRowHeight="14" x14ac:dyDescent="0"/>
  <cols>
    <col min="1" max="1" width="9.5" bestFit="1" customWidth="1"/>
    <col min="84" max="84" width="3" bestFit="1" customWidth="1"/>
  </cols>
  <sheetData>
    <row r="1" spans="1:84">
      <c r="A1" t="s">
        <v>17</v>
      </c>
      <c r="B1" t="s">
        <v>23</v>
      </c>
      <c r="C1" t="s">
        <v>173</v>
      </c>
      <c r="D1">
        <v>0</v>
      </c>
      <c r="E1">
        <v>0.5</v>
      </c>
      <c r="F1">
        <v>1</v>
      </c>
      <c r="G1">
        <v>1.5</v>
      </c>
      <c r="H1">
        <v>2</v>
      </c>
      <c r="I1">
        <v>2.5</v>
      </c>
      <c r="J1">
        <v>3</v>
      </c>
      <c r="K1">
        <v>3.5</v>
      </c>
      <c r="L1">
        <v>4</v>
      </c>
      <c r="M1">
        <v>4.5</v>
      </c>
      <c r="N1">
        <v>5</v>
      </c>
      <c r="O1">
        <v>5.5</v>
      </c>
      <c r="P1">
        <v>6</v>
      </c>
      <c r="Q1">
        <v>6.5</v>
      </c>
      <c r="R1">
        <v>7</v>
      </c>
      <c r="S1">
        <v>7.5</v>
      </c>
      <c r="T1">
        <v>8</v>
      </c>
      <c r="U1">
        <v>8.5</v>
      </c>
      <c r="V1">
        <v>9</v>
      </c>
      <c r="W1">
        <v>9.5</v>
      </c>
      <c r="X1">
        <v>10</v>
      </c>
      <c r="Y1">
        <v>10.5</v>
      </c>
      <c r="Z1">
        <v>11</v>
      </c>
      <c r="AA1">
        <v>11.5</v>
      </c>
      <c r="AB1">
        <v>12</v>
      </c>
      <c r="AC1">
        <v>12.5</v>
      </c>
      <c r="AD1">
        <v>13</v>
      </c>
      <c r="AE1">
        <v>13.5</v>
      </c>
      <c r="AF1">
        <v>14</v>
      </c>
      <c r="AG1">
        <v>14.5</v>
      </c>
      <c r="AH1">
        <v>15</v>
      </c>
      <c r="AI1">
        <v>15.5</v>
      </c>
      <c r="AJ1">
        <v>16</v>
      </c>
      <c r="AK1">
        <v>16.5</v>
      </c>
      <c r="AL1">
        <v>17</v>
      </c>
      <c r="AM1">
        <v>17.5</v>
      </c>
      <c r="AN1">
        <v>18</v>
      </c>
      <c r="AO1">
        <v>18.5</v>
      </c>
      <c r="AP1">
        <v>19</v>
      </c>
      <c r="AQ1">
        <v>19.5</v>
      </c>
      <c r="AR1">
        <v>20</v>
      </c>
      <c r="AS1">
        <v>20.5</v>
      </c>
      <c r="AT1">
        <v>21</v>
      </c>
      <c r="AU1">
        <v>21.5</v>
      </c>
      <c r="AV1">
        <v>22</v>
      </c>
      <c r="AW1">
        <v>22.5</v>
      </c>
      <c r="AX1">
        <v>23</v>
      </c>
      <c r="AY1">
        <v>23.5</v>
      </c>
      <c r="AZ1">
        <v>24</v>
      </c>
      <c r="BA1">
        <v>24.5</v>
      </c>
      <c r="BB1">
        <v>25</v>
      </c>
      <c r="BC1">
        <v>25.5</v>
      </c>
      <c r="BD1">
        <v>26</v>
      </c>
      <c r="BE1">
        <v>26.5</v>
      </c>
      <c r="BF1">
        <v>27</v>
      </c>
      <c r="BG1">
        <v>27.5</v>
      </c>
      <c r="BH1">
        <v>28</v>
      </c>
      <c r="BI1">
        <v>28.5</v>
      </c>
      <c r="BJ1">
        <v>29</v>
      </c>
      <c r="BK1">
        <v>29.5</v>
      </c>
      <c r="BL1">
        <v>30</v>
      </c>
      <c r="BM1">
        <v>30.5</v>
      </c>
      <c r="BN1">
        <v>31</v>
      </c>
      <c r="BO1">
        <v>31.5</v>
      </c>
      <c r="BP1">
        <v>32</v>
      </c>
      <c r="BQ1">
        <v>32.5</v>
      </c>
      <c r="BR1">
        <v>33</v>
      </c>
      <c r="BS1">
        <v>33.5</v>
      </c>
      <c r="BT1">
        <v>34</v>
      </c>
      <c r="BU1">
        <v>34.5</v>
      </c>
      <c r="BV1">
        <v>35</v>
      </c>
      <c r="BW1">
        <v>35.5</v>
      </c>
      <c r="BX1">
        <v>36</v>
      </c>
      <c r="BY1">
        <v>36.5</v>
      </c>
      <c r="BZ1">
        <v>37</v>
      </c>
      <c r="CA1">
        <v>37.5</v>
      </c>
      <c r="CB1">
        <v>38</v>
      </c>
      <c r="CC1">
        <v>38.5</v>
      </c>
      <c r="CD1">
        <v>39</v>
      </c>
      <c r="CE1">
        <v>39.5</v>
      </c>
      <c r="CF1">
        <v>40</v>
      </c>
    </row>
    <row r="2" spans="1:84">
      <c r="A2" s="76">
        <v>42206</v>
      </c>
      <c r="B2" t="s">
        <v>112</v>
      </c>
      <c r="C2">
        <v>0.25</v>
      </c>
      <c r="D2">
        <v>7.39</v>
      </c>
      <c r="E2">
        <v>7.24</v>
      </c>
      <c r="F2">
        <v>7.13</v>
      </c>
      <c r="G2">
        <v>7.01</v>
      </c>
      <c r="H2">
        <v>6.92</v>
      </c>
      <c r="I2">
        <v>6.83</v>
      </c>
      <c r="J2">
        <v>6.77</v>
      </c>
      <c r="K2">
        <v>6.71</v>
      </c>
      <c r="L2">
        <v>6.67</v>
      </c>
      <c r="M2">
        <v>6.62</v>
      </c>
      <c r="N2">
        <v>6.57</v>
      </c>
      <c r="O2">
        <v>6.52</v>
      </c>
      <c r="P2">
        <v>6.48</v>
      </c>
      <c r="Q2">
        <v>6.44</v>
      </c>
      <c r="R2">
        <v>6.4</v>
      </c>
      <c r="S2">
        <v>6.37</v>
      </c>
      <c r="T2">
        <v>6.34</v>
      </c>
      <c r="U2">
        <v>6.3</v>
      </c>
      <c r="V2">
        <v>6.27</v>
      </c>
      <c r="W2">
        <v>6.24</v>
      </c>
      <c r="X2">
        <v>6.2</v>
      </c>
      <c r="Y2">
        <v>6.15</v>
      </c>
      <c r="Z2">
        <v>6.12</v>
      </c>
      <c r="AA2">
        <v>6.08</v>
      </c>
      <c r="AB2">
        <v>6.04</v>
      </c>
      <c r="AC2">
        <v>5.98</v>
      </c>
      <c r="AD2">
        <v>5.93</v>
      </c>
      <c r="AE2">
        <v>5.87</v>
      </c>
      <c r="AF2">
        <v>5.82</v>
      </c>
      <c r="AG2">
        <v>5.73</v>
      </c>
      <c r="AH2">
        <v>5.65</v>
      </c>
      <c r="AI2">
        <v>5.55</v>
      </c>
      <c r="AJ2">
        <v>5.44</v>
      </c>
      <c r="AK2">
        <v>5.33</v>
      </c>
      <c r="AL2">
        <v>5.17</v>
      </c>
      <c r="AM2">
        <v>5</v>
      </c>
      <c r="AN2">
        <v>4.7699999999999996</v>
      </c>
      <c r="AO2">
        <v>4.68</v>
      </c>
      <c r="AP2">
        <v>4.62</v>
      </c>
      <c r="AQ2">
        <v>4.5199999999999996</v>
      </c>
      <c r="AR2">
        <v>4.37</v>
      </c>
      <c r="AS2">
        <v>4.3099999999999996</v>
      </c>
      <c r="AT2">
        <v>4.12</v>
      </c>
      <c r="AU2">
        <v>3.97</v>
      </c>
      <c r="AV2">
        <v>3.67</v>
      </c>
      <c r="AW2">
        <v>3.41</v>
      </c>
      <c r="AX2">
        <v>3.17</v>
      </c>
      <c r="AY2">
        <v>2.99</v>
      </c>
      <c r="AZ2">
        <v>2.86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2"/>
  <sheetViews>
    <sheetView workbookViewId="0">
      <pane xSplit="1" ySplit="1" topLeftCell="B499" activePane="bottomRight" state="frozen"/>
      <selection pane="topRight" activeCell="B1" sqref="B1"/>
      <selection pane="bottomLeft" activeCell="A2" sqref="A2"/>
      <selection pane="bottomRight" activeCell="A523" sqref="A523"/>
    </sheetView>
  </sheetViews>
  <sheetFormatPr baseColWidth="10" defaultColWidth="8.6640625" defaultRowHeight="14" x14ac:dyDescent="0"/>
  <cols>
    <col min="1" max="1" width="18.6640625" customWidth="1"/>
    <col min="2" max="2" width="6.33203125" style="20" bestFit="1" customWidth="1"/>
    <col min="3" max="3" width="7.6640625" style="2" customWidth="1"/>
    <col min="4" max="4" width="7.33203125" style="4" customWidth="1"/>
    <col min="5" max="5" width="5.6640625" style="2" bestFit="1" customWidth="1"/>
    <col min="6" max="6" width="4.5" customWidth="1"/>
  </cols>
  <sheetData>
    <row r="1" spans="1:6">
      <c r="A1" s="3" t="s">
        <v>91</v>
      </c>
      <c r="B1" s="20" t="s">
        <v>6</v>
      </c>
      <c r="C1" s="72" t="s">
        <v>105</v>
      </c>
      <c r="D1" s="4" t="s">
        <v>7</v>
      </c>
      <c r="E1" s="2" t="s">
        <v>105</v>
      </c>
      <c r="F1" s="2"/>
    </row>
    <row r="2" spans="1:6">
      <c r="A2" s="33">
        <v>41726.347222222219</v>
      </c>
      <c r="B2" s="20">
        <v>55.3</v>
      </c>
      <c r="C2" s="2" t="s">
        <v>185</v>
      </c>
      <c r="D2" s="4">
        <v>110</v>
      </c>
      <c r="E2" s="2" t="s">
        <v>185</v>
      </c>
      <c r="F2" t="s">
        <v>95</v>
      </c>
    </row>
    <row r="3" spans="1:6">
      <c r="A3" s="33">
        <v>41796.592361111114</v>
      </c>
      <c r="B3" s="20">
        <v>24</v>
      </c>
      <c r="C3" s="2" t="s">
        <v>185</v>
      </c>
      <c r="F3" s="2"/>
    </row>
    <row r="4" spans="1:6">
      <c r="A4" s="33">
        <v>41797.302083333336</v>
      </c>
      <c r="B4" s="20">
        <v>24</v>
      </c>
      <c r="C4" s="2" t="s">
        <v>185</v>
      </c>
      <c r="F4" s="2"/>
    </row>
    <row r="5" spans="1:6">
      <c r="A5" s="33">
        <v>41799.364583333336</v>
      </c>
      <c r="B5" s="20">
        <v>25</v>
      </c>
      <c r="C5" s="2" t="s">
        <v>185</v>
      </c>
      <c r="F5" s="2"/>
    </row>
    <row r="6" spans="1:6">
      <c r="A6" s="33">
        <v>41801.371527777781</v>
      </c>
      <c r="B6" s="20">
        <v>26</v>
      </c>
      <c r="C6" s="2" t="s">
        <v>185</v>
      </c>
      <c r="F6" s="2"/>
    </row>
    <row r="7" spans="1:6">
      <c r="A7" s="33">
        <v>41802.479166666664</v>
      </c>
      <c r="B7" s="20">
        <v>28</v>
      </c>
      <c r="C7" s="2" t="s">
        <v>185</v>
      </c>
      <c r="D7" s="4">
        <v>955</v>
      </c>
      <c r="E7" s="2" t="s">
        <v>185</v>
      </c>
      <c r="F7" s="2"/>
    </row>
    <row r="8" spans="1:6">
      <c r="A8" s="33">
        <v>41803.416666666664</v>
      </c>
      <c r="B8" s="20">
        <v>29</v>
      </c>
      <c r="C8" s="2" t="s">
        <v>185</v>
      </c>
      <c r="D8" s="4">
        <v>910</v>
      </c>
      <c r="E8" s="2" t="s">
        <v>185</v>
      </c>
      <c r="F8" s="2"/>
    </row>
    <row r="9" spans="1:6">
      <c r="A9" s="33">
        <v>41806.416666666664</v>
      </c>
      <c r="B9" s="20">
        <v>40</v>
      </c>
      <c r="C9" s="2" t="s">
        <v>185</v>
      </c>
      <c r="D9" s="4">
        <v>880</v>
      </c>
      <c r="E9" s="2" t="s">
        <v>185</v>
      </c>
      <c r="F9" s="2"/>
    </row>
    <row r="10" spans="1:6">
      <c r="A10" s="33">
        <v>41807.395833333336</v>
      </c>
      <c r="B10" s="20">
        <v>46</v>
      </c>
      <c r="C10" s="2" t="s">
        <v>185</v>
      </c>
      <c r="D10" s="4">
        <v>795</v>
      </c>
      <c r="E10" s="2" t="s">
        <v>185</v>
      </c>
      <c r="F10" s="2"/>
    </row>
    <row r="11" spans="1:6">
      <c r="A11" s="33">
        <v>41808.375</v>
      </c>
      <c r="B11" s="20">
        <v>57</v>
      </c>
      <c r="C11" s="2" t="s">
        <v>185</v>
      </c>
      <c r="D11" s="4">
        <v>675</v>
      </c>
      <c r="E11" s="2" t="s">
        <v>185</v>
      </c>
      <c r="F11" s="2"/>
    </row>
    <row r="12" spans="1:6">
      <c r="A12" s="33">
        <v>41809.395833333336</v>
      </c>
      <c r="B12" s="20">
        <v>66</v>
      </c>
      <c r="C12" s="2" t="s">
        <v>185</v>
      </c>
      <c r="D12" s="4">
        <v>430</v>
      </c>
      <c r="E12" s="2" t="s">
        <v>185</v>
      </c>
      <c r="F12" s="2"/>
    </row>
    <row r="13" spans="1:6">
      <c r="A13" s="33">
        <v>41810.361111111109</v>
      </c>
      <c r="B13" s="20">
        <v>70</v>
      </c>
      <c r="C13" s="2" t="s">
        <v>185</v>
      </c>
      <c r="D13" s="4">
        <v>316</v>
      </c>
      <c r="E13" s="2" t="s">
        <v>185</v>
      </c>
      <c r="F13" s="2"/>
    </row>
    <row r="14" spans="1:6">
      <c r="A14" s="33">
        <v>41813.4375</v>
      </c>
      <c r="B14" s="20">
        <v>64</v>
      </c>
      <c r="C14" s="2" t="s">
        <v>185</v>
      </c>
      <c r="D14" s="4">
        <v>415</v>
      </c>
      <c r="E14" s="2" t="s">
        <v>185</v>
      </c>
      <c r="F14" s="2"/>
    </row>
    <row r="15" spans="1:6">
      <c r="A15" s="33">
        <v>41814.354166666664</v>
      </c>
      <c r="B15" s="20">
        <v>63</v>
      </c>
      <c r="C15" s="2" t="s">
        <v>185</v>
      </c>
      <c r="D15" s="4">
        <v>415</v>
      </c>
      <c r="E15" s="2" t="s">
        <v>185</v>
      </c>
      <c r="F15" s="2"/>
    </row>
    <row r="16" spans="1:6">
      <c r="A16" s="33">
        <v>41815.3125</v>
      </c>
      <c r="B16" s="20">
        <v>61</v>
      </c>
      <c r="C16" s="2" t="s">
        <v>185</v>
      </c>
      <c r="D16" s="4">
        <v>350</v>
      </c>
      <c r="E16" s="2" t="s">
        <v>185</v>
      </c>
      <c r="F16" s="2"/>
    </row>
    <row r="17" spans="1:6">
      <c r="A17" s="33">
        <v>41815.541666666664</v>
      </c>
      <c r="B17" s="20">
        <v>60</v>
      </c>
      <c r="C17" s="2" t="s">
        <v>185</v>
      </c>
      <c r="D17" s="4">
        <v>285</v>
      </c>
      <c r="E17" s="2" t="s">
        <v>185</v>
      </c>
      <c r="F17" s="2"/>
    </row>
    <row r="18" spans="1:6">
      <c r="A18" s="33">
        <v>41820.4375</v>
      </c>
      <c r="B18" s="20">
        <v>57</v>
      </c>
      <c r="C18" s="2" t="s">
        <v>185</v>
      </c>
      <c r="D18" s="4">
        <v>180</v>
      </c>
      <c r="E18" s="2" t="s">
        <v>185</v>
      </c>
      <c r="F18" s="2"/>
    </row>
    <row r="19" spans="1:6">
      <c r="A19" s="33">
        <v>41821.3125</v>
      </c>
      <c r="B19" s="20">
        <v>57</v>
      </c>
      <c r="C19" s="2" t="s">
        <v>185</v>
      </c>
      <c r="D19" s="4">
        <v>190</v>
      </c>
      <c r="E19" s="2" t="s">
        <v>185</v>
      </c>
      <c r="F19" s="2"/>
    </row>
    <row r="20" spans="1:6">
      <c r="A20" s="33">
        <v>41822.604166666664</v>
      </c>
      <c r="B20" s="20">
        <v>57</v>
      </c>
      <c r="C20" s="2" t="s">
        <v>185</v>
      </c>
      <c r="D20" s="4">
        <v>230</v>
      </c>
      <c r="E20" s="2" t="s">
        <v>185</v>
      </c>
      <c r="F20" s="2"/>
    </row>
    <row r="21" spans="1:6">
      <c r="A21" s="33">
        <v>41823.3125</v>
      </c>
      <c r="B21" s="20">
        <v>60</v>
      </c>
      <c r="C21" s="2" t="s">
        <v>185</v>
      </c>
      <c r="D21" s="4">
        <v>180</v>
      </c>
      <c r="E21" s="2" t="s">
        <v>185</v>
      </c>
      <c r="F21" s="2"/>
    </row>
    <row r="22" spans="1:6">
      <c r="A22" s="33">
        <v>41827.354166666664</v>
      </c>
      <c r="B22" s="20">
        <v>64</v>
      </c>
      <c r="C22" s="2" t="s">
        <v>185</v>
      </c>
      <c r="D22" s="4">
        <v>140</v>
      </c>
      <c r="E22" s="2" t="s">
        <v>185</v>
      </c>
      <c r="F22" s="2"/>
    </row>
    <row r="23" spans="1:6">
      <c r="A23" s="33">
        <v>41828.3125</v>
      </c>
      <c r="B23" s="20">
        <v>55</v>
      </c>
      <c r="C23" s="2" t="s">
        <v>185</v>
      </c>
      <c r="D23" s="4">
        <v>60</v>
      </c>
      <c r="E23" s="2" t="s">
        <v>185</v>
      </c>
      <c r="F23" s="2"/>
    </row>
    <row r="24" spans="1:6">
      <c r="A24" s="33">
        <v>41830.3125</v>
      </c>
      <c r="B24" s="20">
        <v>53</v>
      </c>
      <c r="C24" s="2" t="s">
        <v>185</v>
      </c>
      <c r="D24" s="4">
        <v>55</v>
      </c>
      <c r="E24" s="2" t="s">
        <v>185</v>
      </c>
      <c r="F24" s="2"/>
    </row>
    <row r="25" spans="1:6">
      <c r="A25" s="33">
        <v>41831.375</v>
      </c>
      <c r="B25" s="20">
        <v>54</v>
      </c>
      <c r="C25" s="2" t="s">
        <v>185</v>
      </c>
      <c r="D25" s="4">
        <v>5</v>
      </c>
      <c r="E25" s="2" t="s">
        <v>185</v>
      </c>
      <c r="F25" s="2"/>
    </row>
    <row r="26" spans="1:6">
      <c r="A26" s="33">
        <v>41834.375</v>
      </c>
      <c r="B26" s="20">
        <v>61</v>
      </c>
      <c r="C26" s="2" t="s">
        <v>185</v>
      </c>
      <c r="D26" s="4">
        <v>80</v>
      </c>
      <c r="E26" s="2" t="s">
        <v>185</v>
      </c>
      <c r="F26" s="2"/>
    </row>
    <row r="27" spans="1:6">
      <c r="A27" s="33">
        <v>41835.3125</v>
      </c>
      <c r="B27" s="20">
        <v>64</v>
      </c>
      <c r="C27" s="2" t="s">
        <v>185</v>
      </c>
      <c r="D27" s="4">
        <v>68</v>
      </c>
      <c r="E27" s="2" t="s">
        <v>185</v>
      </c>
      <c r="F27" s="2"/>
    </row>
    <row r="28" spans="1:6">
      <c r="A28" s="33">
        <v>41836.291666666664</v>
      </c>
      <c r="B28" s="20">
        <v>63</v>
      </c>
      <c r="C28" s="2" t="s">
        <v>185</v>
      </c>
      <c r="D28" s="4">
        <v>88</v>
      </c>
      <c r="E28" s="2" t="s">
        <v>185</v>
      </c>
      <c r="F28" s="2"/>
    </row>
    <row r="29" spans="1:6">
      <c r="A29" s="33">
        <v>41841.395833333336</v>
      </c>
      <c r="B29" s="20">
        <v>61</v>
      </c>
      <c r="C29" s="2" t="s">
        <v>185</v>
      </c>
      <c r="D29" s="4">
        <v>35</v>
      </c>
      <c r="E29" s="2" t="s">
        <v>185</v>
      </c>
      <c r="F29" s="2"/>
    </row>
    <row r="30" spans="1:6">
      <c r="A30" s="33">
        <v>41842.333333333336</v>
      </c>
      <c r="B30" s="20">
        <v>63</v>
      </c>
      <c r="C30" s="2" t="s">
        <v>185</v>
      </c>
      <c r="D30" s="4">
        <v>75</v>
      </c>
      <c r="E30" s="2" t="s">
        <v>185</v>
      </c>
      <c r="F30" s="2"/>
    </row>
    <row r="31" spans="1:6">
      <c r="A31" s="33">
        <v>41843.333333333336</v>
      </c>
      <c r="B31" s="20">
        <v>62</v>
      </c>
      <c r="C31" s="2" t="s">
        <v>185</v>
      </c>
      <c r="D31" s="4">
        <v>8</v>
      </c>
      <c r="E31" s="2" t="s">
        <v>185</v>
      </c>
      <c r="F31" s="2"/>
    </row>
    <row r="32" spans="1:6">
      <c r="A32" s="33">
        <v>41844.3125</v>
      </c>
      <c r="B32" s="20">
        <v>61</v>
      </c>
      <c r="C32" s="2" t="s">
        <v>185</v>
      </c>
      <c r="D32" s="4">
        <v>13</v>
      </c>
      <c r="E32" s="2" t="s">
        <v>185</v>
      </c>
      <c r="F32" s="2"/>
    </row>
    <row r="33" spans="1:6">
      <c r="A33" s="33">
        <v>41848.333333333336</v>
      </c>
      <c r="B33" s="20">
        <v>60</v>
      </c>
      <c r="C33" s="2" t="s">
        <v>185</v>
      </c>
      <c r="D33" s="4">
        <v>63</v>
      </c>
      <c r="E33" s="2" t="s">
        <v>185</v>
      </c>
      <c r="F33" s="2"/>
    </row>
    <row r="34" spans="1:6">
      <c r="A34" s="33">
        <v>41849.3125</v>
      </c>
      <c r="B34" s="20">
        <v>60</v>
      </c>
      <c r="C34" s="2" t="s">
        <v>185</v>
      </c>
      <c r="D34" s="4">
        <v>33</v>
      </c>
      <c r="E34" s="2" t="s">
        <v>185</v>
      </c>
      <c r="F34" s="2"/>
    </row>
    <row r="35" spans="1:6">
      <c r="A35" s="33">
        <v>41850</v>
      </c>
      <c r="B35" s="20">
        <v>60</v>
      </c>
      <c r="C35" s="2" t="s">
        <v>185</v>
      </c>
      <c r="F35" s="2"/>
    </row>
    <row r="36" spans="1:6">
      <c r="A36" s="33">
        <v>41852.583333333336</v>
      </c>
      <c r="B36" s="20">
        <v>59</v>
      </c>
      <c r="C36" s="2" t="s">
        <v>185</v>
      </c>
      <c r="D36" s="4">
        <v>5</v>
      </c>
      <c r="E36" s="2" t="s">
        <v>185</v>
      </c>
      <c r="F36" s="2"/>
    </row>
    <row r="37" spans="1:6">
      <c r="A37" s="33">
        <v>41855</v>
      </c>
      <c r="B37" s="20">
        <v>59</v>
      </c>
      <c r="C37" s="2" t="s">
        <v>185</v>
      </c>
      <c r="D37" s="4">
        <v>52</v>
      </c>
      <c r="E37" s="2" t="s">
        <v>185</v>
      </c>
      <c r="F37" s="2"/>
    </row>
    <row r="38" spans="1:6">
      <c r="A38" s="33">
        <v>41856.416666666664</v>
      </c>
      <c r="B38" s="20">
        <v>60</v>
      </c>
      <c r="C38" s="2" t="s">
        <v>185</v>
      </c>
      <c r="F38" s="2"/>
    </row>
    <row r="39" spans="1:6">
      <c r="A39" s="33">
        <v>41857.395833333336</v>
      </c>
      <c r="B39" s="20">
        <v>60</v>
      </c>
      <c r="C39" s="2" t="s">
        <v>185</v>
      </c>
      <c r="D39" s="4">
        <v>0</v>
      </c>
      <c r="E39" s="2" t="s">
        <v>185</v>
      </c>
      <c r="F39" s="2"/>
    </row>
    <row r="40" spans="1:6">
      <c r="A40" s="33">
        <v>41858.625</v>
      </c>
      <c r="B40" s="20">
        <v>59</v>
      </c>
      <c r="C40" s="2" t="s">
        <v>185</v>
      </c>
      <c r="D40" s="4">
        <v>0</v>
      </c>
      <c r="E40" s="2" t="s">
        <v>185</v>
      </c>
      <c r="F40" s="2"/>
    </row>
    <row r="41" spans="1:6">
      <c r="A41" s="33">
        <v>41859.375</v>
      </c>
      <c r="B41" s="20">
        <v>58</v>
      </c>
      <c r="C41" s="2" t="s">
        <v>185</v>
      </c>
      <c r="D41" s="4">
        <v>15</v>
      </c>
      <c r="E41" s="2" t="s">
        <v>185</v>
      </c>
      <c r="F41" s="2"/>
    </row>
    <row r="42" spans="1:6">
      <c r="A42" s="33">
        <v>41863.416666666664</v>
      </c>
      <c r="B42" s="20">
        <v>64</v>
      </c>
      <c r="C42" s="2" t="s">
        <v>185</v>
      </c>
      <c r="D42" s="4">
        <v>228</v>
      </c>
      <c r="E42" s="2" t="s">
        <v>185</v>
      </c>
      <c r="F42" s="2"/>
    </row>
    <row r="43" spans="1:6">
      <c r="A43" s="33">
        <v>41864.3125</v>
      </c>
      <c r="B43" s="20">
        <v>64</v>
      </c>
      <c r="C43" s="2" t="s">
        <v>185</v>
      </c>
      <c r="D43" s="4">
        <v>60</v>
      </c>
      <c r="E43" s="2" t="s">
        <v>185</v>
      </c>
      <c r="F43" s="2"/>
    </row>
    <row r="44" spans="1:6">
      <c r="A44" s="33">
        <v>41865.5625</v>
      </c>
      <c r="B44" s="20">
        <v>63</v>
      </c>
      <c r="C44" s="2" t="s">
        <v>185</v>
      </c>
      <c r="D44" s="4">
        <v>44</v>
      </c>
      <c r="E44" s="2" t="s">
        <v>185</v>
      </c>
      <c r="F44" s="2"/>
    </row>
    <row r="45" spans="1:6">
      <c r="A45" s="33">
        <v>41866.65625</v>
      </c>
      <c r="B45" s="20">
        <v>63</v>
      </c>
      <c r="C45" s="2" t="s">
        <v>185</v>
      </c>
      <c r="D45" s="4">
        <v>1</v>
      </c>
      <c r="E45" s="2" t="s">
        <v>185</v>
      </c>
      <c r="F45" s="2"/>
    </row>
    <row r="46" spans="1:6">
      <c r="A46" s="33">
        <v>41870.614583333336</v>
      </c>
      <c r="B46" s="20">
        <v>65</v>
      </c>
      <c r="C46" s="2" t="s">
        <v>185</v>
      </c>
      <c r="D46" s="4">
        <v>0</v>
      </c>
      <c r="E46" s="2" t="s">
        <v>185</v>
      </c>
      <c r="F46" s="2"/>
    </row>
    <row r="47" spans="1:6">
      <c r="A47" s="33">
        <v>41871.65625</v>
      </c>
      <c r="B47" s="20">
        <v>63</v>
      </c>
      <c r="C47" s="2" t="s">
        <v>185</v>
      </c>
      <c r="D47" s="4">
        <v>0</v>
      </c>
      <c r="E47" s="2" t="s">
        <v>185</v>
      </c>
      <c r="F47" s="2"/>
    </row>
    <row r="48" spans="1:6">
      <c r="A48" s="33">
        <v>41872</v>
      </c>
      <c r="B48" s="20">
        <v>62</v>
      </c>
      <c r="C48" s="2" t="s">
        <v>185</v>
      </c>
      <c r="D48" s="4">
        <v>10</v>
      </c>
      <c r="E48" s="2" t="s">
        <v>185</v>
      </c>
      <c r="F48" s="2"/>
    </row>
    <row r="49" spans="1:6">
      <c r="A49" s="33">
        <v>41873.442361111112</v>
      </c>
      <c r="B49" s="20">
        <v>61</v>
      </c>
      <c r="C49" s="2" t="s">
        <v>185</v>
      </c>
      <c r="D49" s="4">
        <v>0</v>
      </c>
      <c r="E49" s="2" t="s">
        <v>185</v>
      </c>
      <c r="F49" s="2"/>
    </row>
    <row r="50" spans="1:6">
      <c r="A50" s="33">
        <v>41876.291666666664</v>
      </c>
      <c r="B50" s="20">
        <v>63</v>
      </c>
      <c r="C50" s="2" t="s">
        <v>185</v>
      </c>
      <c r="D50" s="4">
        <v>20</v>
      </c>
      <c r="E50" s="2" t="s">
        <v>185</v>
      </c>
      <c r="F50" s="2"/>
    </row>
    <row r="51" spans="1:6">
      <c r="A51" s="33">
        <v>41877.333333333336</v>
      </c>
      <c r="B51" s="20">
        <v>64</v>
      </c>
      <c r="C51" s="2" t="s">
        <v>185</v>
      </c>
      <c r="D51" s="4">
        <v>5</v>
      </c>
      <c r="E51" s="2" t="s">
        <v>185</v>
      </c>
      <c r="F51" s="2"/>
    </row>
    <row r="52" spans="1:6">
      <c r="A52" s="33">
        <v>41878.354166666664</v>
      </c>
      <c r="B52" s="20">
        <v>64</v>
      </c>
      <c r="C52" s="2" t="s">
        <v>185</v>
      </c>
      <c r="D52" s="4">
        <v>122</v>
      </c>
      <c r="E52" s="2" t="s">
        <v>185</v>
      </c>
      <c r="F52" s="2"/>
    </row>
    <row r="53" spans="1:6">
      <c r="A53" s="33">
        <v>41879.3125</v>
      </c>
      <c r="B53" s="20">
        <v>64</v>
      </c>
      <c r="C53" s="2" t="s">
        <v>185</v>
      </c>
      <c r="D53" s="4">
        <v>141</v>
      </c>
      <c r="E53" s="2" t="s">
        <v>185</v>
      </c>
      <c r="F53" s="2"/>
    </row>
    <row r="54" spans="1:6">
      <c r="A54" s="33">
        <v>41880.3125</v>
      </c>
      <c r="B54" s="20">
        <v>63</v>
      </c>
      <c r="C54" s="2" t="s">
        <v>185</v>
      </c>
      <c r="D54" s="4">
        <v>9</v>
      </c>
      <c r="E54" s="2" t="s">
        <v>185</v>
      </c>
      <c r="F54" s="2"/>
    </row>
    <row r="55" spans="1:6">
      <c r="A55" s="33">
        <v>41884</v>
      </c>
      <c r="B55" s="20">
        <v>65</v>
      </c>
      <c r="C55" s="2" t="s">
        <v>185</v>
      </c>
      <c r="D55" s="4">
        <v>72</v>
      </c>
      <c r="E55" s="2" t="s">
        <v>185</v>
      </c>
      <c r="F55" s="2"/>
    </row>
    <row r="56" spans="1:6">
      <c r="A56" s="33">
        <v>41885</v>
      </c>
      <c r="B56" s="20">
        <v>64.5</v>
      </c>
      <c r="C56" s="2" t="s">
        <v>185</v>
      </c>
      <c r="D56" s="4">
        <v>42</v>
      </c>
      <c r="E56" s="2" t="s">
        <v>185</v>
      </c>
      <c r="F56" s="2"/>
    </row>
    <row r="57" spans="1:6">
      <c r="A57" s="33">
        <v>41886.4375</v>
      </c>
      <c r="B57" s="20">
        <v>64</v>
      </c>
      <c r="C57" s="2" t="s">
        <v>185</v>
      </c>
      <c r="D57" s="4">
        <v>14</v>
      </c>
      <c r="E57" s="2" t="s">
        <v>185</v>
      </c>
      <c r="F57" s="2"/>
    </row>
    <row r="58" spans="1:6">
      <c r="A58" s="33">
        <v>41887.354166666664</v>
      </c>
      <c r="B58" s="20">
        <v>63</v>
      </c>
      <c r="C58" s="2" t="s">
        <v>185</v>
      </c>
      <c r="D58" s="4">
        <v>11</v>
      </c>
      <c r="E58" s="2" t="s">
        <v>185</v>
      </c>
      <c r="F58" s="2"/>
    </row>
    <row r="59" spans="1:6">
      <c r="A59" s="33">
        <v>41890.3125</v>
      </c>
      <c r="B59" s="20">
        <v>60</v>
      </c>
      <c r="C59" s="2" t="s">
        <v>185</v>
      </c>
      <c r="D59" s="4">
        <v>9</v>
      </c>
      <c r="E59" s="2" t="s">
        <v>185</v>
      </c>
      <c r="F59" s="2"/>
    </row>
    <row r="60" spans="1:6">
      <c r="A60" s="33">
        <v>41891.4375</v>
      </c>
      <c r="B60" s="20">
        <v>60</v>
      </c>
      <c r="C60" s="2" t="s">
        <v>185</v>
      </c>
      <c r="D60" s="4">
        <v>17</v>
      </c>
      <c r="E60" s="2" t="s">
        <v>185</v>
      </c>
      <c r="F60" s="2"/>
    </row>
    <row r="61" spans="1:6">
      <c r="A61" s="33">
        <v>41892.291666666664</v>
      </c>
      <c r="B61" s="20">
        <v>60</v>
      </c>
      <c r="C61" s="2" t="s">
        <v>185</v>
      </c>
      <c r="D61" s="4">
        <v>12</v>
      </c>
      <c r="E61" s="2" t="s">
        <v>185</v>
      </c>
      <c r="F61" s="2"/>
    </row>
    <row r="62" spans="1:6">
      <c r="A62" s="33">
        <v>41893.291666666664</v>
      </c>
      <c r="B62" s="20">
        <v>60</v>
      </c>
      <c r="C62" s="2" t="s">
        <v>185</v>
      </c>
      <c r="D62" s="4">
        <v>8</v>
      </c>
      <c r="E62" s="2" t="s">
        <v>185</v>
      </c>
      <c r="F62" s="2"/>
    </row>
    <row r="63" spans="1:6">
      <c r="A63" s="33">
        <v>41894.291666666664</v>
      </c>
      <c r="B63" s="20">
        <v>58</v>
      </c>
      <c r="C63" s="2" t="s">
        <v>185</v>
      </c>
      <c r="D63" s="4">
        <v>6</v>
      </c>
      <c r="E63" s="2" t="s">
        <v>185</v>
      </c>
      <c r="F63" s="2"/>
    </row>
    <row r="64" spans="1:6">
      <c r="A64" s="33">
        <v>41897.375</v>
      </c>
      <c r="B64" s="20">
        <v>60</v>
      </c>
      <c r="C64" s="2" t="s">
        <v>185</v>
      </c>
      <c r="D64" s="4">
        <v>11</v>
      </c>
      <c r="E64" s="2" t="s">
        <v>185</v>
      </c>
      <c r="F64" s="2"/>
    </row>
    <row r="65" spans="1:6">
      <c r="A65" s="33">
        <v>41898.375</v>
      </c>
      <c r="B65" s="20">
        <v>61</v>
      </c>
      <c r="C65" s="2" t="s">
        <v>185</v>
      </c>
      <c r="D65" s="4">
        <v>18</v>
      </c>
      <c r="E65" s="2" t="s">
        <v>185</v>
      </c>
      <c r="F65" s="2"/>
    </row>
    <row r="66" spans="1:6">
      <c r="A66" s="33">
        <v>41899.375</v>
      </c>
      <c r="B66" s="20">
        <v>60</v>
      </c>
      <c r="C66" s="2" t="s">
        <v>185</v>
      </c>
      <c r="D66" s="4">
        <v>13</v>
      </c>
      <c r="E66" s="2" t="s">
        <v>185</v>
      </c>
      <c r="F66" s="2"/>
    </row>
    <row r="67" spans="1:6">
      <c r="A67" s="33">
        <v>41900.375</v>
      </c>
      <c r="B67" s="20">
        <v>60</v>
      </c>
      <c r="C67" s="2" t="s">
        <v>185</v>
      </c>
      <c r="D67" s="4">
        <v>16</v>
      </c>
      <c r="E67" s="2" t="s">
        <v>185</v>
      </c>
      <c r="F67" s="2"/>
    </row>
    <row r="68" spans="1:6">
      <c r="A68" s="33">
        <v>41901.541666666664</v>
      </c>
      <c r="B68" s="20">
        <v>60</v>
      </c>
      <c r="C68" s="2" t="s">
        <v>185</v>
      </c>
      <c r="D68" s="4">
        <v>10</v>
      </c>
      <c r="E68" s="2" t="s">
        <v>185</v>
      </c>
      <c r="F68" s="2"/>
    </row>
    <row r="69" spans="1:6">
      <c r="A69" s="33">
        <v>41904.3125</v>
      </c>
      <c r="B69" s="20">
        <v>60</v>
      </c>
      <c r="C69" s="2" t="s">
        <v>185</v>
      </c>
      <c r="D69" s="4">
        <v>19</v>
      </c>
      <c r="E69" s="2" t="s">
        <v>185</v>
      </c>
      <c r="F69" s="2"/>
    </row>
    <row r="70" spans="1:6">
      <c r="A70" s="33">
        <v>41905.416666666664</v>
      </c>
      <c r="B70" s="20">
        <v>58</v>
      </c>
      <c r="C70" s="2" t="s">
        <v>185</v>
      </c>
      <c r="D70" s="4">
        <v>9</v>
      </c>
      <c r="E70" s="2" t="s">
        <v>185</v>
      </c>
      <c r="F70" s="2"/>
    </row>
    <row r="71" spans="1:6">
      <c r="A71" s="33">
        <v>41906.375</v>
      </c>
      <c r="B71" s="20">
        <v>58</v>
      </c>
      <c r="C71" s="2" t="s">
        <v>185</v>
      </c>
      <c r="D71" s="4">
        <v>13</v>
      </c>
      <c r="E71" s="2" t="s">
        <v>185</v>
      </c>
      <c r="F71" s="2"/>
    </row>
    <row r="72" spans="1:6">
      <c r="A72" s="33">
        <v>41907.625</v>
      </c>
      <c r="B72" s="20">
        <v>59</v>
      </c>
      <c r="C72" s="2" t="s">
        <v>185</v>
      </c>
      <c r="D72" s="4">
        <v>83</v>
      </c>
      <c r="E72" s="2" t="s">
        <v>185</v>
      </c>
    </row>
    <row r="73" spans="1:6">
      <c r="A73" s="33">
        <v>41908.479166666664</v>
      </c>
      <c r="B73" s="20">
        <v>61</v>
      </c>
      <c r="C73" s="2" t="s">
        <v>185</v>
      </c>
      <c r="D73" s="4">
        <v>28</v>
      </c>
      <c r="E73" s="2" t="s">
        <v>185</v>
      </c>
    </row>
    <row r="74" spans="1:6">
      <c r="A74" s="33">
        <v>41909.708333333336</v>
      </c>
      <c r="B74" s="20">
        <v>56</v>
      </c>
      <c r="C74" s="2" t="s">
        <v>185</v>
      </c>
      <c r="D74" s="4">
        <v>180</v>
      </c>
      <c r="E74" s="2" t="s">
        <v>185</v>
      </c>
    </row>
    <row r="75" spans="1:6">
      <c r="A75" s="33">
        <v>41910.4375</v>
      </c>
      <c r="B75" s="20">
        <v>58.8</v>
      </c>
      <c r="C75" s="2" t="s">
        <v>185</v>
      </c>
      <c r="D75" s="4">
        <v>334</v>
      </c>
      <c r="E75" s="2" t="s">
        <v>185</v>
      </c>
    </row>
    <row r="76" spans="1:6">
      <c r="A76" s="33">
        <v>41911.354166666664</v>
      </c>
      <c r="B76" s="20">
        <v>61</v>
      </c>
      <c r="C76" s="2" t="s">
        <v>185</v>
      </c>
      <c r="D76" s="4">
        <v>378</v>
      </c>
      <c r="E76" s="2" t="s">
        <v>185</v>
      </c>
    </row>
    <row r="77" spans="1:6">
      <c r="A77" s="33">
        <v>41912.3125</v>
      </c>
      <c r="B77" s="20">
        <v>62</v>
      </c>
      <c r="C77" s="2" t="s">
        <v>185</v>
      </c>
      <c r="D77" s="4">
        <v>400</v>
      </c>
      <c r="E77" s="2" t="s">
        <v>185</v>
      </c>
    </row>
    <row r="78" spans="1:6">
      <c r="A78" s="33">
        <v>41913.333333333336</v>
      </c>
      <c r="B78" s="20">
        <v>65</v>
      </c>
      <c r="C78" s="2" t="s">
        <v>185</v>
      </c>
      <c r="D78" s="4">
        <v>850</v>
      </c>
      <c r="E78" s="2" t="s">
        <v>185</v>
      </c>
    </row>
    <row r="79" spans="1:6">
      <c r="A79" s="33">
        <v>41914.375</v>
      </c>
      <c r="B79" s="20">
        <v>67</v>
      </c>
      <c r="C79" s="2" t="s">
        <v>185</v>
      </c>
      <c r="D79" s="4">
        <v>800</v>
      </c>
      <c r="E79" s="2" t="s">
        <v>185</v>
      </c>
    </row>
    <row r="80" spans="1:6">
      <c r="A80" s="33">
        <v>41914.625</v>
      </c>
      <c r="D80" s="4">
        <v>450</v>
      </c>
      <c r="E80" s="2" t="s">
        <v>185</v>
      </c>
    </row>
    <row r="81" spans="1:5">
      <c r="A81" s="33">
        <v>41915.375</v>
      </c>
      <c r="B81" s="20">
        <v>68</v>
      </c>
      <c r="C81" s="2" t="s">
        <v>185</v>
      </c>
      <c r="D81" s="4">
        <v>520</v>
      </c>
      <c r="E81" s="2" t="s">
        <v>185</v>
      </c>
    </row>
    <row r="82" spans="1:5">
      <c r="A82" s="33">
        <v>41917.775694444441</v>
      </c>
      <c r="B82" s="20">
        <v>68.599999999999994</v>
      </c>
      <c r="C82" s="2" t="s">
        <v>185</v>
      </c>
      <c r="D82" s="4">
        <v>290</v>
      </c>
      <c r="E82" s="2" t="s">
        <v>185</v>
      </c>
    </row>
    <row r="83" spans="1:5">
      <c r="A83" s="33">
        <v>41918</v>
      </c>
      <c r="B83" s="20">
        <v>60</v>
      </c>
      <c r="C83" s="2" t="s">
        <v>185</v>
      </c>
      <c r="D83" s="4">
        <v>300</v>
      </c>
      <c r="E83" s="2" t="s">
        <v>185</v>
      </c>
    </row>
    <row r="84" spans="1:5">
      <c r="A84" s="33">
        <v>41919.416666666664</v>
      </c>
      <c r="D84" s="4">
        <v>338</v>
      </c>
      <c r="E84" s="2" t="s">
        <v>185</v>
      </c>
    </row>
    <row r="85" spans="1:5">
      <c r="A85" s="33">
        <v>41920.333333333336</v>
      </c>
      <c r="D85" s="4">
        <v>310</v>
      </c>
      <c r="E85" s="2" t="s">
        <v>185</v>
      </c>
    </row>
    <row r="86" spans="1:5">
      <c r="A86" s="33">
        <v>41921.395833333336</v>
      </c>
      <c r="B86" s="20">
        <v>67.599999999999994</v>
      </c>
      <c r="C86" s="2" t="s">
        <v>185</v>
      </c>
      <c r="D86" s="4">
        <v>152</v>
      </c>
      <c r="E86" s="2" t="s">
        <v>185</v>
      </c>
    </row>
    <row r="87" spans="1:5">
      <c r="A87" s="33">
        <v>41922.416666666664</v>
      </c>
      <c r="B87" s="20">
        <v>66.599999999999994</v>
      </c>
      <c r="C87" s="2" t="s">
        <v>185</v>
      </c>
      <c r="D87" s="4">
        <v>3</v>
      </c>
      <c r="E87" s="2" t="s">
        <v>185</v>
      </c>
    </row>
    <row r="88" spans="1:5">
      <c r="A88" s="33">
        <v>41923.666666666664</v>
      </c>
      <c r="B88" s="20">
        <v>65.2</v>
      </c>
      <c r="C88" s="2" t="s">
        <v>185</v>
      </c>
      <c r="D88" s="4">
        <v>9</v>
      </c>
      <c r="E88" s="2" t="s">
        <v>185</v>
      </c>
    </row>
    <row r="89" spans="1:5">
      <c r="A89" s="33">
        <v>41924.739583333336</v>
      </c>
      <c r="B89" s="20">
        <v>65.8</v>
      </c>
      <c r="C89" s="2" t="s">
        <v>185</v>
      </c>
      <c r="D89" s="4">
        <v>77</v>
      </c>
      <c r="E89" s="2" t="s">
        <v>185</v>
      </c>
    </row>
    <row r="90" spans="1:5">
      <c r="A90" s="33">
        <v>41925.395833333336</v>
      </c>
      <c r="B90" s="20">
        <v>65</v>
      </c>
      <c r="C90" s="2" t="s">
        <v>185</v>
      </c>
      <c r="D90" s="4">
        <v>141</v>
      </c>
      <c r="E90" s="2" t="s">
        <v>185</v>
      </c>
    </row>
    <row r="91" spans="1:5">
      <c r="A91" s="33">
        <v>41926.375</v>
      </c>
      <c r="B91" s="20">
        <v>62.3</v>
      </c>
      <c r="C91" s="2" t="s">
        <v>185</v>
      </c>
      <c r="D91" s="4">
        <v>215</v>
      </c>
      <c r="E91" s="2" t="s">
        <v>185</v>
      </c>
    </row>
    <row r="92" spans="1:5">
      <c r="A92" s="33">
        <v>41927.35</v>
      </c>
      <c r="B92" s="20">
        <v>61.4</v>
      </c>
      <c r="C92" s="2" t="s">
        <v>185</v>
      </c>
      <c r="D92" s="4">
        <v>380</v>
      </c>
      <c r="E92" s="2" t="s">
        <v>185</v>
      </c>
    </row>
    <row r="93" spans="1:5">
      <c r="A93" s="33">
        <v>41928.354166666664</v>
      </c>
      <c r="B93" s="20">
        <v>60</v>
      </c>
      <c r="C93" s="2" t="s">
        <v>185</v>
      </c>
      <c r="D93" s="4">
        <v>560</v>
      </c>
      <c r="E93" s="2" t="s">
        <v>185</v>
      </c>
    </row>
    <row r="94" spans="1:5">
      <c r="A94" s="33">
        <v>41929.340277777781</v>
      </c>
      <c r="B94" s="20">
        <v>59.6</v>
      </c>
      <c r="C94" s="2" t="s">
        <v>185</v>
      </c>
      <c r="D94" s="4">
        <v>490</v>
      </c>
      <c r="E94" s="2" t="s">
        <v>185</v>
      </c>
    </row>
    <row r="95" spans="1:5">
      <c r="A95" s="33">
        <v>41930.552083333336</v>
      </c>
      <c r="B95" s="20">
        <v>55.4</v>
      </c>
      <c r="C95" s="2" t="s">
        <v>185</v>
      </c>
      <c r="D95" s="4">
        <v>615</v>
      </c>
      <c r="E95" s="2" t="s">
        <v>185</v>
      </c>
    </row>
    <row r="96" spans="1:5">
      <c r="A96" s="33">
        <v>41931.779166666667</v>
      </c>
      <c r="B96" s="20">
        <v>58.3</v>
      </c>
      <c r="C96" s="2" t="s">
        <v>185</v>
      </c>
      <c r="D96" s="4">
        <v>525</v>
      </c>
      <c r="E96" s="2" t="s">
        <v>185</v>
      </c>
    </row>
    <row r="97" spans="1:5">
      <c r="A97" s="33">
        <v>41932.354166666664</v>
      </c>
      <c r="B97" s="20">
        <v>58</v>
      </c>
      <c r="C97" s="2" t="s">
        <v>185</v>
      </c>
      <c r="D97" s="4">
        <v>645</v>
      </c>
      <c r="E97" s="2" t="s">
        <v>185</v>
      </c>
    </row>
    <row r="98" spans="1:5">
      <c r="A98" s="33">
        <v>41933.354166666664</v>
      </c>
      <c r="B98" s="20">
        <v>58.5</v>
      </c>
      <c r="C98" s="2" t="s">
        <v>185</v>
      </c>
      <c r="D98" s="4">
        <v>580</v>
      </c>
      <c r="E98" s="2" t="s">
        <v>185</v>
      </c>
    </row>
    <row r="99" spans="1:5">
      <c r="A99" s="33">
        <v>41934.333333333336</v>
      </c>
      <c r="B99" s="20">
        <v>55.1</v>
      </c>
      <c r="C99" s="2" t="s">
        <v>185</v>
      </c>
      <c r="D99" s="4">
        <v>565</v>
      </c>
      <c r="E99" s="2" t="s">
        <v>185</v>
      </c>
    </row>
    <row r="100" spans="1:5">
      <c r="A100" s="33">
        <v>41935.333333333336</v>
      </c>
      <c r="B100" s="20">
        <v>56.1</v>
      </c>
      <c r="C100" s="2" t="s">
        <v>185</v>
      </c>
      <c r="D100" s="4">
        <v>390</v>
      </c>
      <c r="E100" s="2" t="s">
        <v>185</v>
      </c>
    </row>
    <row r="101" spans="1:5">
      <c r="A101" s="33">
        <v>41935.701388888891</v>
      </c>
      <c r="B101" s="20">
        <v>40</v>
      </c>
      <c r="C101" s="2" t="s">
        <v>185</v>
      </c>
      <c r="D101" s="4">
        <v>180</v>
      </c>
      <c r="E101" s="2" t="s">
        <v>185</v>
      </c>
    </row>
    <row r="102" spans="1:5">
      <c r="A102" s="33">
        <v>41936.354166666664</v>
      </c>
      <c r="B102" s="20">
        <v>67.8</v>
      </c>
      <c r="C102" s="2" t="s">
        <v>107</v>
      </c>
      <c r="D102" s="4">
        <v>140</v>
      </c>
      <c r="E102" s="2" t="s">
        <v>185</v>
      </c>
    </row>
    <row r="103" spans="1:5">
      <c r="A103" s="33">
        <v>41937.6875</v>
      </c>
      <c r="B103" s="20">
        <v>60.1</v>
      </c>
      <c r="C103" s="2" t="s">
        <v>107</v>
      </c>
      <c r="D103" s="4">
        <v>65</v>
      </c>
      <c r="E103" s="2" t="s">
        <v>185</v>
      </c>
    </row>
    <row r="104" spans="1:5">
      <c r="A104" s="33">
        <v>41938.729166666664</v>
      </c>
      <c r="B104" s="20">
        <v>69.5</v>
      </c>
      <c r="C104" s="2" t="s">
        <v>107</v>
      </c>
      <c r="D104" s="4">
        <v>145</v>
      </c>
      <c r="E104" s="2" t="s">
        <v>185</v>
      </c>
    </row>
    <row r="105" spans="1:5">
      <c r="A105" s="33">
        <v>41939.291666666664</v>
      </c>
      <c r="B105" s="20">
        <v>69.3</v>
      </c>
      <c r="C105" s="2" t="s">
        <v>107</v>
      </c>
      <c r="D105" s="4">
        <v>125</v>
      </c>
      <c r="E105" s="2" t="s">
        <v>185</v>
      </c>
    </row>
    <row r="106" spans="1:5">
      <c r="A106" s="33">
        <v>41940.333333333336</v>
      </c>
      <c r="B106" s="20">
        <v>68</v>
      </c>
      <c r="C106" s="2" t="s">
        <v>107</v>
      </c>
      <c r="D106" s="4">
        <v>20</v>
      </c>
      <c r="E106" s="2" t="s">
        <v>185</v>
      </c>
    </row>
    <row r="107" spans="1:5">
      <c r="A107" s="33">
        <v>41941.479166666664</v>
      </c>
      <c r="B107" s="20">
        <v>66.400000000000006</v>
      </c>
      <c r="C107" s="2" t="s">
        <v>107</v>
      </c>
      <c r="D107" s="4">
        <v>35</v>
      </c>
      <c r="E107" s="2" t="s">
        <v>185</v>
      </c>
    </row>
    <row r="108" spans="1:5">
      <c r="A108" s="33">
        <v>41942.354166666664</v>
      </c>
      <c r="B108" s="20">
        <v>64.5</v>
      </c>
      <c r="C108" s="2" t="s">
        <v>107</v>
      </c>
      <c r="D108" s="4">
        <v>20</v>
      </c>
      <c r="E108" s="2" t="s">
        <v>185</v>
      </c>
    </row>
    <row r="109" spans="1:5">
      <c r="A109" s="33">
        <v>41943.333333333336</v>
      </c>
      <c r="B109" s="20">
        <v>65.400000000000006</v>
      </c>
      <c r="C109" s="2" t="s">
        <v>107</v>
      </c>
      <c r="D109" s="4">
        <v>20</v>
      </c>
      <c r="E109" s="2" t="s">
        <v>185</v>
      </c>
    </row>
    <row r="110" spans="1:5">
      <c r="A110" s="33">
        <v>41946.3125</v>
      </c>
      <c r="B110" s="20">
        <v>64</v>
      </c>
      <c r="C110" s="2" t="s">
        <v>107</v>
      </c>
      <c r="D110" s="4">
        <v>5</v>
      </c>
      <c r="E110" s="2" t="s">
        <v>185</v>
      </c>
    </row>
    <row r="111" spans="1:5">
      <c r="A111" s="33">
        <v>41947.333333333336</v>
      </c>
      <c r="B111" s="20">
        <v>64</v>
      </c>
      <c r="C111" s="2" t="s">
        <v>107</v>
      </c>
      <c r="D111" s="4">
        <v>15</v>
      </c>
      <c r="E111" s="2" t="s">
        <v>185</v>
      </c>
    </row>
    <row r="112" spans="1:5">
      <c r="A112" s="33">
        <v>41948.354166666664</v>
      </c>
      <c r="B112" s="20">
        <v>64.5</v>
      </c>
      <c r="C112" s="2" t="s">
        <v>107</v>
      </c>
      <c r="D112" s="4">
        <v>10</v>
      </c>
      <c r="E112" s="2" t="s">
        <v>185</v>
      </c>
    </row>
    <row r="113" spans="1:5">
      <c r="A113" s="33">
        <v>41949.3125</v>
      </c>
      <c r="B113" s="20">
        <v>65.2</v>
      </c>
      <c r="C113" s="2" t="s">
        <v>107</v>
      </c>
      <c r="D113" s="4">
        <v>10</v>
      </c>
      <c r="E113" s="2" t="s">
        <v>185</v>
      </c>
    </row>
    <row r="114" spans="1:5">
      <c r="A114" s="33">
        <v>41950.3125</v>
      </c>
      <c r="B114" s="20">
        <v>65.3</v>
      </c>
      <c r="C114" s="2" t="s">
        <v>107</v>
      </c>
      <c r="D114" s="4">
        <v>10</v>
      </c>
      <c r="E114" s="2" t="s">
        <v>185</v>
      </c>
    </row>
    <row r="115" spans="1:5">
      <c r="A115" s="33">
        <v>41953.329861111109</v>
      </c>
      <c r="B115" s="20">
        <v>69.7</v>
      </c>
      <c r="C115" s="2" t="s">
        <v>107</v>
      </c>
      <c r="D115" s="4">
        <v>5</v>
      </c>
      <c r="E115" s="2" t="s">
        <v>185</v>
      </c>
    </row>
    <row r="116" spans="1:5">
      <c r="A116" s="33">
        <v>41954.354166666664</v>
      </c>
      <c r="B116" s="20">
        <v>69.3</v>
      </c>
      <c r="C116" s="2" t="s">
        <v>107</v>
      </c>
      <c r="D116" s="4">
        <v>5</v>
      </c>
      <c r="E116" s="2" t="s">
        <v>185</v>
      </c>
    </row>
    <row r="117" spans="1:5">
      <c r="A117" s="33">
        <v>41955.34375</v>
      </c>
      <c r="B117" s="20">
        <v>69.3</v>
      </c>
      <c r="C117" s="2" t="s">
        <v>107</v>
      </c>
      <c r="D117" s="4">
        <v>5</v>
      </c>
      <c r="E117" s="2" t="s">
        <v>185</v>
      </c>
    </row>
    <row r="118" spans="1:5">
      <c r="A118" s="33">
        <v>41956.302083333336</v>
      </c>
      <c r="B118" s="20">
        <v>67.5</v>
      </c>
      <c r="C118" s="2" t="s">
        <v>107</v>
      </c>
      <c r="D118" s="4">
        <v>5</v>
      </c>
      <c r="E118" s="2" t="s">
        <v>185</v>
      </c>
    </row>
    <row r="119" spans="1:5">
      <c r="A119" s="33">
        <v>41957.34375</v>
      </c>
      <c r="B119" s="20">
        <v>67.2</v>
      </c>
      <c r="C119" s="2" t="s">
        <v>107</v>
      </c>
      <c r="D119" s="4">
        <v>5</v>
      </c>
      <c r="E119" s="2" t="s">
        <v>185</v>
      </c>
    </row>
    <row r="120" spans="1:5">
      <c r="A120" s="33">
        <v>41960.354166666664</v>
      </c>
      <c r="B120" s="20">
        <v>67</v>
      </c>
      <c r="C120" s="2" t="s">
        <v>107</v>
      </c>
      <c r="D120" s="4">
        <v>5</v>
      </c>
      <c r="E120" s="2" t="s">
        <v>185</v>
      </c>
    </row>
    <row r="121" spans="1:5">
      <c r="A121" s="33">
        <v>41961.347222222219</v>
      </c>
      <c r="B121" s="20">
        <v>66.5</v>
      </c>
      <c r="C121" s="2" t="s">
        <v>107</v>
      </c>
      <c r="D121" s="4">
        <v>5</v>
      </c>
      <c r="E121" s="2" t="s">
        <v>185</v>
      </c>
    </row>
    <row r="122" spans="1:5">
      <c r="A122" s="33">
        <v>41962.347222222219</v>
      </c>
      <c r="B122" s="20">
        <v>65.900000000000006</v>
      </c>
      <c r="C122" s="2" t="s">
        <v>107</v>
      </c>
      <c r="D122" s="4">
        <v>5</v>
      </c>
      <c r="E122" s="2" t="s">
        <v>185</v>
      </c>
    </row>
    <row r="123" spans="1:5">
      <c r="A123" s="33">
        <v>41963.3125</v>
      </c>
      <c r="B123" s="20">
        <v>66.099999999999994</v>
      </c>
      <c r="C123" s="2" t="s">
        <v>107</v>
      </c>
      <c r="D123" s="4">
        <v>0</v>
      </c>
      <c r="E123" s="2" t="s">
        <v>185</v>
      </c>
    </row>
    <row r="124" spans="1:5">
      <c r="A124" s="33">
        <v>41964.388888888891</v>
      </c>
      <c r="B124" s="20">
        <v>65</v>
      </c>
      <c r="C124" s="2" t="s">
        <v>107</v>
      </c>
      <c r="D124" s="4">
        <v>0</v>
      </c>
      <c r="E124" s="2" t="s">
        <v>185</v>
      </c>
    </row>
    <row r="125" spans="1:5">
      <c r="A125" s="33">
        <v>41967.361111111109</v>
      </c>
      <c r="B125" s="20">
        <v>67.2</v>
      </c>
      <c r="C125" s="2" t="s">
        <v>107</v>
      </c>
      <c r="D125" s="4">
        <v>5</v>
      </c>
      <c r="E125" s="2" t="s">
        <v>185</v>
      </c>
    </row>
    <row r="126" spans="1:5">
      <c r="A126" s="33">
        <v>41968.354166666664</v>
      </c>
      <c r="B126" s="20">
        <v>66.7</v>
      </c>
      <c r="C126" s="2" t="s">
        <v>107</v>
      </c>
      <c r="D126" s="4">
        <v>5</v>
      </c>
      <c r="E126" s="2" t="s">
        <v>185</v>
      </c>
    </row>
    <row r="127" spans="1:5">
      <c r="A127" s="33">
        <v>41969.40625</v>
      </c>
      <c r="B127" s="20">
        <v>67.599999999999994</v>
      </c>
      <c r="C127" s="2" t="s">
        <v>107</v>
      </c>
      <c r="D127" s="4">
        <v>10</v>
      </c>
      <c r="E127" s="2" t="s">
        <v>185</v>
      </c>
    </row>
    <row r="128" spans="1:5">
      <c r="A128" s="33">
        <v>41971.354166666664</v>
      </c>
      <c r="B128" s="20">
        <v>66.900000000000006</v>
      </c>
      <c r="C128" s="2" t="s">
        <v>107</v>
      </c>
      <c r="D128" s="4">
        <v>10</v>
      </c>
      <c r="E128" s="2" t="s">
        <v>185</v>
      </c>
    </row>
    <row r="129" spans="1:7">
      <c r="A129" s="33">
        <v>41974.333333333336</v>
      </c>
      <c r="B129" s="20">
        <v>67.3</v>
      </c>
      <c r="C129" s="2" t="s">
        <v>107</v>
      </c>
      <c r="D129" s="4">
        <v>15</v>
      </c>
      <c r="E129" s="2" t="s">
        <v>185</v>
      </c>
    </row>
    <row r="130" spans="1:7">
      <c r="A130" s="33">
        <v>41975.333333333336</v>
      </c>
      <c r="B130" s="20">
        <v>67.400000000000006</v>
      </c>
      <c r="C130" s="2" t="s">
        <v>107</v>
      </c>
      <c r="D130" s="4">
        <v>5</v>
      </c>
      <c r="E130" s="2" t="s">
        <v>185</v>
      </c>
    </row>
    <row r="131" spans="1:7">
      <c r="A131" s="33">
        <v>41976.409722222219</v>
      </c>
      <c r="B131" s="20">
        <v>67</v>
      </c>
      <c r="C131" s="2" t="s">
        <v>107</v>
      </c>
      <c r="D131" s="4">
        <v>5</v>
      </c>
      <c r="E131" s="2" t="s">
        <v>185</v>
      </c>
    </row>
    <row r="132" spans="1:7">
      <c r="A132" s="33">
        <v>41977.333333333336</v>
      </c>
      <c r="B132" s="20">
        <v>64.599999999999994</v>
      </c>
      <c r="C132" s="2" t="s">
        <v>107</v>
      </c>
      <c r="D132" s="4">
        <v>5</v>
      </c>
      <c r="E132" s="2" t="s">
        <v>185</v>
      </c>
    </row>
    <row r="133" spans="1:7">
      <c r="A133" s="33">
        <v>41978.385416666664</v>
      </c>
      <c r="B133" s="20">
        <v>62.2</v>
      </c>
      <c r="C133" s="2" t="s">
        <v>107</v>
      </c>
      <c r="D133" s="4">
        <v>0</v>
      </c>
      <c r="E133" s="2" t="s">
        <v>185</v>
      </c>
    </row>
    <row r="134" spans="1:7">
      <c r="A134" s="33">
        <v>41981.479166666664</v>
      </c>
      <c r="B134" s="20">
        <v>66.3</v>
      </c>
      <c r="C134" s="2" t="s">
        <v>107</v>
      </c>
    </row>
    <row r="135" spans="1:7">
      <c r="A135" s="33">
        <v>41982.395833333336</v>
      </c>
      <c r="B135" s="20">
        <v>65.400000000000006</v>
      </c>
      <c r="C135" s="2" t="s">
        <v>107</v>
      </c>
      <c r="D135" s="4">
        <v>0</v>
      </c>
      <c r="E135" s="2" t="s">
        <v>185</v>
      </c>
    </row>
    <row r="136" spans="1:7">
      <c r="A136" s="33">
        <v>41983.395833333336</v>
      </c>
      <c r="B136" s="20">
        <v>53.2</v>
      </c>
      <c r="C136" s="2" t="s">
        <v>185</v>
      </c>
      <c r="D136" s="4">
        <v>0</v>
      </c>
      <c r="E136" s="2" t="s">
        <v>185</v>
      </c>
      <c r="G136" t="s">
        <v>186</v>
      </c>
    </row>
    <row r="137" spans="1:7">
      <c r="A137" s="33">
        <v>41984.364583333336</v>
      </c>
      <c r="B137" s="20">
        <v>52.7</v>
      </c>
      <c r="C137" s="2" t="s">
        <v>185</v>
      </c>
      <c r="D137" s="4">
        <v>0</v>
      </c>
      <c r="E137" s="2" t="s">
        <v>185</v>
      </c>
    </row>
    <row r="138" spans="1:7">
      <c r="A138" s="33">
        <v>41985.34375</v>
      </c>
      <c r="B138" s="20">
        <v>56.1</v>
      </c>
      <c r="C138" s="2" t="s">
        <v>185</v>
      </c>
      <c r="D138" s="4">
        <v>50</v>
      </c>
      <c r="E138" s="2" t="s">
        <v>185</v>
      </c>
    </row>
    <row r="139" spans="1:7">
      <c r="A139" s="33">
        <v>41987.375</v>
      </c>
      <c r="B139" s="20">
        <v>60.4</v>
      </c>
      <c r="C139" s="2" t="s">
        <v>185</v>
      </c>
      <c r="D139" s="4">
        <v>35</v>
      </c>
      <c r="E139" s="2" t="s">
        <v>185</v>
      </c>
    </row>
    <row r="140" spans="1:7">
      <c r="A140" s="33">
        <v>41990.354166666664</v>
      </c>
      <c r="B140" s="20">
        <v>58.5</v>
      </c>
      <c r="C140" s="2" t="s">
        <v>185</v>
      </c>
      <c r="D140" s="4">
        <v>10</v>
      </c>
      <c r="E140" s="2" t="s">
        <v>185</v>
      </c>
    </row>
    <row r="141" spans="1:7">
      <c r="A141" s="33">
        <v>41991.333333333336</v>
      </c>
      <c r="B141" s="20">
        <v>57.9</v>
      </c>
      <c r="C141" s="2" t="s">
        <v>185</v>
      </c>
      <c r="D141" s="4">
        <v>10</v>
      </c>
      <c r="E141" s="2" t="s">
        <v>185</v>
      </c>
    </row>
    <row r="142" spans="1:7">
      <c r="A142" s="33">
        <v>41992.416666666664</v>
      </c>
      <c r="B142" s="20">
        <v>55.7</v>
      </c>
      <c r="C142" s="2" t="s">
        <v>185</v>
      </c>
      <c r="D142" s="4">
        <v>10</v>
      </c>
      <c r="E142" s="2" t="s">
        <v>185</v>
      </c>
    </row>
    <row r="143" spans="1:7">
      <c r="A143" s="33">
        <v>41995.364583333336</v>
      </c>
      <c r="B143" s="20">
        <v>57.3</v>
      </c>
      <c r="C143" s="2" t="s">
        <v>185</v>
      </c>
      <c r="D143" s="4">
        <v>60</v>
      </c>
      <c r="E143" s="2" t="s">
        <v>185</v>
      </c>
    </row>
    <row r="144" spans="1:7">
      <c r="A144" s="33">
        <v>41996.333333333336</v>
      </c>
      <c r="B144" s="20">
        <v>52.2</v>
      </c>
      <c r="C144" s="2" t="s">
        <v>185</v>
      </c>
      <c r="D144" s="4">
        <v>40</v>
      </c>
      <c r="E144" s="2" t="s">
        <v>185</v>
      </c>
    </row>
    <row r="145" spans="1:5">
      <c r="A145" s="33">
        <v>41997.409722222219</v>
      </c>
      <c r="B145" s="20">
        <v>54.4</v>
      </c>
      <c r="C145" s="2" t="s">
        <v>185</v>
      </c>
      <c r="D145" s="4">
        <v>30</v>
      </c>
      <c r="E145" s="2" t="s">
        <v>185</v>
      </c>
    </row>
    <row r="146" spans="1:5">
      <c r="A146" s="33">
        <v>41998.326388888891</v>
      </c>
      <c r="B146" s="20">
        <v>55.2</v>
      </c>
      <c r="C146" s="2" t="s">
        <v>185</v>
      </c>
      <c r="D146" s="4">
        <v>50</v>
      </c>
      <c r="E146" s="2" t="s">
        <v>185</v>
      </c>
    </row>
    <row r="147" spans="1:5">
      <c r="A147" s="33">
        <v>41999.333333333336</v>
      </c>
      <c r="B147" s="20">
        <v>57</v>
      </c>
      <c r="C147" s="2" t="s">
        <v>185</v>
      </c>
      <c r="D147" s="4">
        <v>40</v>
      </c>
      <c r="E147" s="2" t="s">
        <v>185</v>
      </c>
    </row>
    <row r="148" spans="1:5">
      <c r="A148" s="33">
        <v>42002.354166666664</v>
      </c>
      <c r="B148" s="20">
        <v>58.2</v>
      </c>
      <c r="C148" s="2" t="s">
        <v>185</v>
      </c>
      <c r="D148" s="4">
        <v>115</v>
      </c>
      <c r="E148" s="2" t="s">
        <v>185</v>
      </c>
    </row>
    <row r="149" spans="1:5">
      <c r="A149" s="33">
        <v>42003.3125</v>
      </c>
      <c r="B149" s="20">
        <v>58.4</v>
      </c>
      <c r="C149" s="2" t="s">
        <v>185</v>
      </c>
      <c r="D149" s="4">
        <v>105</v>
      </c>
      <c r="E149" s="2" t="s">
        <v>185</v>
      </c>
    </row>
    <row r="150" spans="1:5">
      <c r="A150" s="33">
        <v>42004.333333333336</v>
      </c>
      <c r="B150" s="20">
        <v>56.3</v>
      </c>
      <c r="C150" s="2" t="s">
        <v>185</v>
      </c>
      <c r="D150" s="4">
        <v>75</v>
      </c>
      <c r="E150" s="2" t="s">
        <v>185</v>
      </c>
    </row>
    <row r="151" spans="1:5">
      <c r="A151" s="33">
        <v>42006.322916666664</v>
      </c>
      <c r="B151" s="20">
        <v>55.3</v>
      </c>
      <c r="C151" s="2" t="s">
        <v>185</v>
      </c>
      <c r="D151" s="4">
        <v>115</v>
      </c>
      <c r="E151" s="2" t="s">
        <v>185</v>
      </c>
    </row>
    <row r="152" spans="1:5">
      <c r="A152" s="33">
        <v>42009.333333333336</v>
      </c>
      <c r="B152" s="20">
        <v>55.5</v>
      </c>
      <c r="C152" s="2" t="s">
        <v>185</v>
      </c>
      <c r="D152" s="4">
        <v>60</v>
      </c>
      <c r="E152" s="2" t="s">
        <v>185</v>
      </c>
    </row>
    <row r="153" spans="1:5">
      <c r="A153" s="33">
        <v>42010.34375</v>
      </c>
      <c r="B153" s="20">
        <v>54.3</v>
      </c>
      <c r="C153" s="2" t="s">
        <v>185</v>
      </c>
      <c r="D153" s="4">
        <v>180</v>
      </c>
      <c r="E153" s="2" t="s">
        <v>185</v>
      </c>
    </row>
    <row r="154" spans="1:5">
      <c r="A154" s="33">
        <v>42011.375</v>
      </c>
      <c r="B154" s="20">
        <v>53.6</v>
      </c>
      <c r="C154" s="2" t="s">
        <v>185</v>
      </c>
      <c r="D154" s="4">
        <v>225</v>
      </c>
      <c r="E154" s="2" t="s">
        <v>185</v>
      </c>
    </row>
    <row r="155" spans="1:5">
      <c r="A155" s="33">
        <v>42012.326388888891</v>
      </c>
      <c r="B155" s="20">
        <v>55.3</v>
      </c>
      <c r="C155" s="2" t="s">
        <v>185</v>
      </c>
      <c r="D155" s="4">
        <v>235</v>
      </c>
      <c r="E155" s="2" t="s">
        <v>185</v>
      </c>
    </row>
    <row r="156" spans="1:5">
      <c r="A156" s="33">
        <v>42013.361111111109</v>
      </c>
      <c r="B156" s="20">
        <v>57</v>
      </c>
      <c r="C156" s="2" t="s">
        <v>185</v>
      </c>
      <c r="D156" s="4">
        <v>225</v>
      </c>
      <c r="E156" s="2" t="s">
        <v>185</v>
      </c>
    </row>
    <row r="157" spans="1:5">
      <c r="A157" s="33">
        <v>42014.375</v>
      </c>
      <c r="B157" s="20">
        <v>56.8</v>
      </c>
      <c r="C157" s="2" t="s">
        <v>185</v>
      </c>
      <c r="D157" s="4">
        <v>220</v>
      </c>
      <c r="E157" s="2" t="s">
        <v>185</v>
      </c>
    </row>
    <row r="158" spans="1:5">
      <c r="A158" s="33">
        <v>42015.472222222219</v>
      </c>
      <c r="B158" s="20">
        <v>56.7</v>
      </c>
      <c r="C158" s="2" t="s">
        <v>185</v>
      </c>
      <c r="D158" s="4">
        <v>235</v>
      </c>
      <c r="E158" s="2" t="s">
        <v>185</v>
      </c>
    </row>
    <row r="159" spans="1:5">
      <c r="A159" s="33">
        <v>42016.318749999999</v>
      </c>
      <c r="B159" s="20">
        <v>57.8</v>
      </c>
      <c r="C159" s="2" t="s">
        <v>185</v>
      </c>
      <c r="D159" s="4">
        <v>245</v>
      </c>
      <c r="E159" s="2" t="s">
        <v>185</v>
      </c>
    </row>
    <row r="160" spans="1:5">
      <c r="A160" s="33">
        <v>42017.333333333336</v>
      </c>
      <c r="B160" s="20">
        <v>56.4</v>
      </c>
      <c r="C160" s="2" t="s">
        <v>185</v>
      </c>
      <c r="D160" s="4">
        <v>205</v>
      </c>
      <c r="E160" s="2" t="s">
        <v>185</v>
      </c>
    </row>
    <row r="161" spans="1:5">
      <c r="A161" s="33">
        <v>42018.368055555555</v>
      </c>
      <c r="B161" s="20">
        <v>56.3</v>
      </c>
      <c r="C161" s="2" t="s">
        <v>185</v>
      </c>
      <c r="D161" s="4">
        <v>160</v>
      </c>
      <c r="E161" s="2" t="s">
        <v>185</v>
      </c>
    </row>
    <row r="162" spans="1:5">
      <c r="A162" s="33">
        <v>42019.3125</v>
      </c>
      <c r="B162" s="20">
        <v>55.2</v>
      </c>
      <c r="C162" s="2" t="s">
        <v>185</v>
      </c>
      <c r="D162" s="4">
        <v>180</v>
      </c>
      <c r="E162" s="2" t="s">
        <v>185</v>
      </c>
    </row>
    <row r="163" spans="1:5">
      <c r="A163" s="33">
        <v>42020.375</v>
      </c>
      <c r="B163" s="20">
        <v>56.6</v>
      </c>
      <c r="C163" s="2" t="s">
        <v>185</v>
      </c>
      <c r="D163" s="4">
        <v>175</v>
      </c>
      <c r="E163" s="2" t="s">
        <v>185</v>
      </c>
    </row>
    <row r="164" spans="1:5">
      <c r="A164" s="33">
        <v>42021.347222222219</v>
      </c>
      <c r="B164" s="20">
        <v>59.9</v>
      </c>
      <c r="C164" s="2" t="s">
        <v>185</v>
      </c>
      <c r="D164" s="4">
        <v>155</v>
      </c>
      <c r="E164" s="2" t="s">
        <v>185</v>
      </c>
    </row>
    <row r="165" spans="1:5">
      <c r="A165" s="33">
        <v>42022.583333333336</v>
      </c>
      <c r="B165" s="20">
        <v>58.5</v>
      </c>
      <c r="C165" s="2" t="s">
        <v>185</v>
      </c>
      <c r="D165" s="4">
        <v>240</v>
      </c>
      <c r="E165" s="2" t="s">
        <v>185</v>
      </c>
    </row>
    <row r="166" spans="1:5">
      <c r="A166" s="33">
        <v>42024.384027777778</v>
      </c>
      <c r="B166" s="20">
        <v>55.4</v>
      </c>
      <c r="C166" s="2" t="s">
        <v>185</v>
      </c>
      <c r="D166" s="4">
        <v>50</v>
      </c>
      <c r="E166" s="2" t="s">
        <v>185</v>
      </c>
    </row>
    <row r="167" spans="1:5">
      <c r="A167" s="33">
        <v>42026.322916666664</v>
      </c>
      <c r="B167" s="20">
        <v>54.5</v>
      </c>
      <c r="C167" s="2" t="s">
        <v>185</v>
      </c>
      <c r="D167" s="4">
        <v>120</v>
      </c>
      <c r="E167" s="2" t="s">
        <v>185</v>
      </c>
    </row>
    <row r="168" spans="1:5">
      <c r="A168" s="33">
        <v>42027.34375</v>
      </c>
      <c r="B168" s="20">
        <v>56.9</v>
      </c>
      <c r="C168" s="2" t="s">
        <v>185</v>
      </c>
      <c r="D168" s="4">
        <v>120</v>
      </c>
      <c r="E168" s="2" t="s">
        <v>185</v>
      </c>
    </row>
    <row r="169" spans="1:5">
      <c r="A169" s="33">
        <v>42028.368055555555</v>
      </c>
      <c r="B169" s="20">
        <v>56</v>
      </c>
      <c r="C169" s="2" t="s">
        <v>185</v>
      </c>
      <c r="D169" s="4">
        <v>100</v>
      </c>
      <c r="E169" s="2" t="s">
        <v>185</v>
      </c>
    </row>
    <row r="170" spans="1:5">
      <c r="A170" s="33">
        <v>42029.350694444445</v>
      </c>
      <c r="B170" s="20">
        <v>57.2</v>
      </c>
      <c r="C170" s="2" t="s">
        <v>185</v>
      </c>
      <c r="D170" s="4">
        <v>95</v>
      </c>
      <c r="E170" s="2" t="s">
        <v>185</v>
      </c>
    </row>
    <row r="171" spans="1:5">
      <c r="A171" s="33">
        <v>42030.326388888891</v>
      </c>
      <c r="B171" s="20">
        <v>59.2</v>
      </c>
      <c r="C171" s="2" t="s">
        <v>185</v>
      </c>
      <c r="D171" s="4">
        <v>150</v>
      </c>
      <c r="E171" s="2" t="s">
        <v>185</v>
      </c>
    </row>
    <row r="172" spans="1:5">
      <c r="A172" s="33">
        <v>42031.395833333336</v>
      </c>
      <c r="B172" s="20">
        <v>57.2</v>
      </c>
      <c r="C172" s="2" t="s">
        <v>185</v>
      </c>
      <c r="D172" s="4">
        <v>155</v>
      </c>
      <c r="E172" s="2" t="s">
        <v>185</v>
      </c>
    </row>
    <row r="173" spans="1:5">
      <c r="A173" s="33">
        <v>42032.395833333336</v>
      </c>
      <c r="B173" s="20">
        <v>57.1</v>
      </c>
      <c r="C173" s="2" t="s">
        <v>185</v>
      </c>
      <c r="D173" s="4">
        <v>180</v>
      </c>
      <c r="E173" s="2" t="s">
        <v>185</v>
      </c>
    </row>
    <row r="174" spans="1:5">
      <c r="A174" s="33">
        <v>42033.333333333336</v>
      </c>
      <c r="B174" s="20">
        <v>57.7</v>
      </c>
      <c r="C174" s="2" t="s">
        <v>185</v>
      </c>
      <c r="D174" s="4">
        <v>205</v>
      </c>
      <c r="E174" s="2" t="s">
        <v>185</v>
      </c>
    </row>
    <row r="175" spans="1:5">
      <c r="A175" s="33">
        <v>42034.364583333336</v>
      </c>
      <c r="B175" s="20">
        <v>56.4</v>
      </c>
      <c r="C175" s="2" t="s">
        <v>185</v>
      </c>
      <c r="D175" s="4">
        <v>185</v>
      </c>
      <c r="E175" s="2" t="s">
        <v>185</v>
      </c>
    </row>
    <row r="176" spans="1:5">
      <c r="A176" s="33">
        <v>42035.458333333336</v>
      </c>
      <c r="B176" s="20">
        <v>55.2</v>
      </c>
      <c r="C176" s="2" t="s">
        <v>185</v>
      </c>
      <c r="D176" s="4">
        <v>150</v>
      </c>
      <c r="E176" s="2" t="s">
        <v>185</v>
      </c>
    </row>
    <row r="177" spans="1:6">
      <c r="A177" s="33">
        <v>42036.333333333336</v>
      </c>
      <c r="B177" s="20">
        <v>55.7</v>
      </c>
      <c r="C177" s="2" t="s">
        <v>185</v>
      </c>
      <c r="D177" s="4">
        <v>155</v>
      </c>
      <c r="E177" s="2" t="s">
        <v>185</v>
      </c>
      <c r="F177" t="s">
        <v>92</v>
      </c>
    </row>
    <row r="178" spans="1:6">
      <c r="A178" s="33">
        <v>42037.357638888891</v>
      </c>
      <c r="B178" s="20">
        <v>58.4</v>
      </c>
      <c r="C178" s="2" t="s">
        <v>185</v>
      </c>
      <c r="D178" s="4">
        <v>130</v>
      </c>
      <c r="E178" s="2" t="s">
        <v>185</v>
      </c>
      <c r="F178" t="s">
        <v>93</v>
      </c>
    </row>
    <row r="179" spans="1:6">
      <c r="A179" s="33">
        <v>42038.375</v>
      </c>
      <c r="B179" s="20">
        <v>55.4</v>
      </c>
      <c r="C179" s="2" t="s">
        <v>185</v>
      </c>
      <c r="D179" s="4">
        <v>110</v>
      </c>
      <c r="E179" s="2" t="s">
        <v>185</v>
      </c>
      <c r="F179" t="s">
        <v>93</v>
      </c>
    </row>
    <row r="180" spans="1:6">
      <c r="A180" s="33">
        <v>42039.430555555555</v>
      </c>
      <c r="B180" s="20">
        <v>58.1</v>
      </c>
      <c r="C180" s="2" t="s">
        <v>185</v>
      </c>
      <c r="D180" s="4">
        <v>125</v>
      </c>
      <c r="E180" s="2" t="s">
        <v>185</v>
      </c>
      <c r="F180" t="s">
        <v>93</v>
      </c>
    </row>
    <row r="181" spans="1:6">
      <c r="A181" s="33">
        <v>42040.430555555555</v>
      </c>
      <c r="B181" s="20">
        <v>59.9</v>
      </c>
      <c r="C181" s="2" t="s">
        <v>185</v>
      </c>
      <c r="D181" s="4">
        <v>70</v>
      </c>
      <c r="E181" s="2" t="s">
        <v>185</v>
      </c>
      <c r="F181" t="s">
        <v>92</v>
      </c>
    </row>
    <row r="182" spans="1:6">
      <c r="A182" s="33">
        <v>42041.361111111109</v>
      </c>
      <c r="B182" s="20">
        <v>57.2</v>
      </c>
      <c r="C182" s="2" t="s">
        <v>185</v>
      </c>
      <c r="D182" s="4">
        <v>100</v>
      </c>
      <c r="E182" s="2" t="s">
        <v>185</v>
      </c>
      <c r="F182" t="s">
        <v>93</v>
      </c>
    </row>
    <row r="183" spans="1:6">
      <c r="A183" s="33">
        <v>42042.416666666664</v>
      </c>
      <c r="B183" s="20">
        <v>55.7</v>
      </c>
      <c r="C183" s="2" t="s">
        <v>185</v>
      </c>
      <c r="D183" s="4">
        <v>75</v>
      </c>
      <c r="E183" s="2" t="s">
        <v>185</v>
      </c>
      <c r="F183" t="s">
        <v>93</v>
      </c>
    </row>
    <row r="184" spans="1:6">
      <c r="A184" s="33">
        <v>42043.368055555555</v>
      </c>
      <c r="B184" s="20">
        <v>54.2</v>
      </c>
      <c r="C184" s="2" t="s">
        <v>185</v>
      </c>
      <c r="D184" s="4">
        <v>95</v>
      </c>
      <c r="E184" s="2" t="s">
        <v>185</v>
      </c>
      <c r="F184" t="s">
        <v>93</v>
      </c>
    </row>
    <row r="185" spans="1:6">
      <c r="A185" s="33">
        <v>42044.600694444445</v>
      </c>
      <c r="B185" s="20">
        <v>55.8</v>
      </c>
      <c r="C185" s="2" t="s">
        <v>185</v>
      </c>
      <c r="D185" s="4">
        <v>105</v>
      </c>
      <c r="E185" s="2" t="s">
        <v>185</v>
      </c>
      <c r="F185" t="s">
        <v>93</v>
      </c>
    </row>
    <row r="186" spans="1:6">
      <c r="A186" s="33">
        <v>42045.34375</v>
      </c>
      <c r="B186" s="20">
        <v>54.9</v>
      </c>
      <c r="C186" s="2" t="s">
        <v>185</v>
      </c>
      <c r="D186" s="4">
        <v>170</v>
      </c>
      <c r="E186" s="2" t="s">
        <v>185</v>
      </c>
      <c r="F186" t="s">
        <v>93</v>
      </c>
    </row>
    <row r="187" spans="1:6">
      <c r="A187" s="33">
        <v>42046.392361111109</v>
      </c>
      <c r="B187" s="20">
        <v>54.8</v>
      </c>
      <c r="C187" s="2" t="s">
        <v>185</v>
      </c>
      <c r="D187" s="4">
        <v>180</v>
      </c>
      <c r="E187" s="2" t="s">
        <v>185</v>
      </c>
      <c r="F187" t="s">
        <v>95</v>
      </c>
    </row>
    <row r="188" spans="1:6">
      <c r="A188" s="33">
        <v>42047.326388888891</v>
      </c>
      <c r="B188" s="20">
        <v>53.9</v>
      </c>
      <c r="C188" s="2" t="s">
        <v>185</v>
      </c>
      <c r="D188" s="4">
        <v>220</v>
      </c>
      <c r="E188" s="2" t="s">
        <v>185</v>
      </c>
      <c r="F188" t="s">
        <v>92</v>
      </c>
    </row>
    <row r="189" spans="1:6">
      <c r="A189" s="33">
        <v>42048.328472222223</v>
      </c>
      <c r="B189" s="20">
        <v>49.3</v>
      </c>
      <c r="C189" s="2" t="s">
        <v>185</v>
      </c>
      <c r="D189" s="4">
        <v>220</v>
      </c>
      <c r="E189" s="2" t="s">
        <v>185</v>
      </c>
      <c r="F189" t="s">
        <v>93</v>
      </c>
    </row>
    <row r="190" spans="1:6">
      <c r="A190" s="33">
        <v>42049.451388888891</v>
      </c>
      <c r="B190" s="20">
        <v>49.3</v>
      </c>
      <c r="C190" s="2" t="s">
        <v>185</v>
      </c>
      <c r="D190" s="4">
        <v>340</v>
      </c>
      <c r="E190" s="2" t="s">
        <v>185</v>
      </c>
      <c r="F190" t="s">
        <v>95</v>
      </c>
    </row>
    <row r="191" spans="1:6">
      <c r="A191" s="33">
        <v>42050.506944444445</v>
      </c>
      <c r="B191" s="20">
        <v>55.3</v>
      </c>
      <c r="C191" s="2" t="s">
        <v>185</v>
      </c>
      <c r="D191" s="4">
        <v>195</v>
      </c>
      <c r="E191" s="2" t="s">
        <v>185</v>
      </c>
      <c r="F191" t="s">
        <v>95</v>
      </c>
    </row>
    <row r="192" spans="1:6">
      <c r="A192" s="33">
        <v>42051.395833333336</v>
      </c>
      <c r="B192" s="20">
        <v>56.5</v>
      </c>
      <c r="C192" s="2" t="s">
        <v>185</v>
      </c>
      <c r="D192" s="4">
        <v>95</v>
      </c>
      <c r="E192" s="2" t="s">
        <v>185</v>
      </c>
      <c r="F192" t="s">
        <v>95</v>
      </c>
    </row>
    <row r="193" spans="1:6">
      <c r="A193" s="33">
        <v>42052.354166666664</v>
      </c>
      <c r="B193" s="20">
        <v>56.6</v>
      </c>
      <c r="C193" s="2" t="s">
        <v>185</v>
      </c>
      <c r="D193" s="4">
        <v>245</v>
      </c>
      <c r="E193" s="2" t="s">
        <v>185</v>
      </c>
      <c r="F193" t="s">
        <v>93</v>
      </c>
    </row>
    <row r="194" spans="1:6">
      <c r="A194" s="33">
        <v>42053.416666666664</v>
      </c>
      <c r="B194" s="20">
        <v>52.9</v>
      </c>
      <c r="C194" s="2" t="s">
        <v>185</v>
      </c>
      <c r="D194" s="4">
        <v>260</v>
      </c>
      <c r="E194" s="2" t="s">
        <v>185</v>
      </c>
      <c r="F194" t="s">
        <v>93</v>
      </c>
    </row>
    <row r="195" spans="1:6">
      <c r="A195" s="33">
        <v>42054.361111111109</v>
      </c>
      <c r="B195" s="20">
        <v>52.2</v>
      </c>
      <c r="C195" s="2" t="s">
        <v>185</v>
      </c>
      <c r="D195" s="4">
        <v>245</v>
      </c>
      <c r="E195" s="2" t="s">
        <v>185</v>
      </c>
      <c r="F195" t="s">
        <v>93</v>
      </c>
    </row>
    <row r="196" spans="1:6">
      <c r="A196" s="33">
        <v>42055.614583333336</v>
      </c>
      <c r="B196" s="20">
        <v>46.5</v>
      </c>
      <c r="C196" s="2" t="s">
        <v>185</v>
      </c>
      <c r="D196" s="4">
        <v>290</v>
      </c>
      <c r="E196" s="2" t="s">
        <v>185</v>
      </c>
      <c r="F196" t="s">
        <v>92</v>
      </c>
    </row>
    <row r="197" spans="1:6">
      <c r="A197" s="33">
        <v>42056.347222222219</v>
      </c>
      <c r="B197" s="20">
        <v>52</v>
      </c>
      <c r="C197" s="2" t="s">
        <v>185</v>
      </c>
      <c r="D197" s="4">
        <v>270</v>
      </c>
      <c r="E197" s="2" t="s">
        <v>185</v>
      </c>
      <c r="F197" t="s">
        <v>93</v>
      </c>
    </row>
    <row r="198" spans="1:6">
      <c r="A198" s="33">
        <v>42057.416666666664</v>
      </c>
      <c r="B198" s="20">
        <v>53.4</v>
      </c>
      <c r="C198" s="2" t="s">
        <v>185</v>
      </c>
      <c r="D198" s="4">
        <v>280</v>
      </c>
      <c r="E198" s="2" t="s">
        <v>185</v>
      </c>
      <c r="F198" t="s">
        <v>93</v>
      </c>
    </row>
    <row r="199" spans="1:6">
      <c r="A199" s="33">
        <v>42058.458333333336</v>
      </c>
      <c r="B199" s="20">
        <v>54.3</v>
      </c>
      <c r="C199" s="2" t="s">
        <v>185</v>
      </c>
      <c r="D199" s="4">
        <v>270</v>
      </c>
      <c r="E199" s="2" t="s">
        <v>185</v>
      </c>
      <c r="F199" t="s">
        <v>93</v>
      </c>
    </row>
    <row r="200" spans="1:6">
      <c r="A200" s="33">
        <v>42059.427083333336</v>
      </c>
      <c r="B200" s="20">
        <v>50.4</v>
      </c>
      <c r="C200" s="2" t="s">
        <v>185</v>
      </c>
      <c r="D200" s="4">
        <v>345</v>
      </c>
      <c r="E200" s="2" t="s">
        <v>185</v>
      </c>
      <c r="F200" t="s">
        <v>92</v>
      </c>
    </row>
    <row r="201" spans="1:6">
      <c r="A201" s="33">
        <v>42060.364583333336</v>
      </c>
      <c r="B201" s="20">
        <v>53.5</v>
      </c>
      <c r="C201" s="2" t="s">
        <v>185</v>
      </c>
      <c r="D201" s="4">
        <v>340</v>
      </c>
      <c r="E201" s="2" t="s">
        <v>185</v>
      </c>
      <c r="F201" t="s">
        <v>93</v>
      </c>
    </row>
    <row r="202" spans="1:6">
      <c r="A202" s="33">
        <v>42061.479166666664</v>
      </c>
      <c r="B202" s="20">
        <v>54.6</v>
      </c>
      <c r="C202" s="2" t="s">
        <v>185</v>
      </c>
      <c r="D202" s="4">
        <v>260</v>
      </c>
      <c r="E202" s="2" t="s">
        <v>185</v>
      </c>
      <c r="F202" t="s">
        <v>92</v>
      </c>
    </row>
    <row r="203" spans="1:6">
      <c r="A203" s="33">
        <v>42062.402777777781</v>
      </c>
      <c r="B203" s="20">
        <v>55.2</v>
      </c>
      <c r="C203" s="2" t="s">
        <v>185</v>
      </c>
      <c r="D203" s="4">
        <v>210</v>
      </c>
      <c r="E203" s="2" t="s">
        <v>185</v>
      </c>
      <c r="F203" t="s">
        <v>93</v>
      </c>
    </row>
    <row r="204" spans="1:6">
      <c r="A204" s="33">
        <v>42063.347222222219</v>
      </c>
      <c r="B204" s="20">
        <v>54.7</v>
      </c>
      <c r="C204" s="2" t="s">
        <v>185</v>
      </c>
      <c r="D204" s="4">
        <v>185</v>
      </c>
      <c r="E204" s="2" t="s">
        <v>185</v>
      </c>
      <c r="F204" t="s">
        <v>92</v>
      </c>
    </row>
    <row r="205" spans="1:6">
      <c r="A205" s="33">
        <v>42064.333333333336</v>
      </c>
      <c r="B205" s="20">
        <v>55.1</v>
      </c>
      <c r="C205" s="2" t="s">
        <v>185</v>
      </c>
      <c r="D205" s="4">
        <v>155</v>
      </c>
      <c r="E205" s="2" t="s">
        <v>185</v>
      </c>
      <c r="F205" t="s">
        <v>93</v>
      </c>
    </row>
    <row r="206" spans="1:6">
      <c r="A206" s="33">
        <v>42065.371527777781</v>
      </c>
      <c r="B206" s="20">
        <v>55.6</v>
      </c>
      <c r="C206" s="2" t="s">
        <v>185</v>
      </c>
      <c r="D206" s="4">
        <v>180</v>
      </c>
      <c r="E206" s="2" t="s">
        <v>185</v>
      </c>
      <c r="F206" t="s">
        <v>93</v>
      </c>
    </row>
    <row r="207" spans="1:6">
      <c r="A207" s="33">
        <v>42066.375</v>
      </c>
      <c r="B207" s="20">
        <v>55.4</v>
      </c>
      <c r="C207" s="2" t="s">
        <v>185</v>
      </c>
      <c r="D207" s="4">
        <v>380</v>
      </c>
      <c r="E207" s="2" t="s">
        <v>185</v>
      </c>
      <c r="F207" t="s">
        <v>92</v>
      </c>
    </row>
    <row r="208" spans="1:6">
      <c r="A208" s="33">
        <v>42067.388888888891</v>
      </c>
      <c r="B208" s="20">
        <v>53.7</v>
      </c>
      <c r="C208" s="2" t="s">
        <v>185</v>
      </c>
      <c r="D208" s="4">
        <v>265</v>
      </c>
      <c r="E208" s="2" t="s">
        <v>185</v>
      </c>
      <c r="F208" t="s">
        <v>95</v>
      </c>
    </row>
    <row r="209" spans="1:6">
      <c r="A209" s="33">
        <v>42068.40625</v>
      </c>
      <c r="B209" s="20">
        <v>52.5</v>
      </c>
      <c r="C209" s="2" t="s">
        <v>185</v>
      </c>
      <c r="D209" s="4">
        <v>300</v>
      </c>
      <c r="E209" s="2" t="s">
        <v>185</v>
      </c>
      <c r="F209" t="s">
        <v>93</v>
      </c>
    </row>
    <row r="210" spans="1:6">
      <c r="A210" s="33">
        <v>42069.340277777781</v>
      </c>
      <c r="B210" s="20">
        <v>51.7</v>
      </c>
      <c r="C210" s="2" t="s">
        <v>185</v>
      </c>
      <c r="D210" s="4">
        <v>65</v>
      </c>
      <c r="E210" s="2" t="s">
        <v>185</v>
      </c>
      <c r="F210" t="s">
        <v>93</v>
      </c>
    </row>
    <row r="211" spans="1:6">
      <c r="A211" s="33">
        <v>42070.336805555555</v>
      </c>
      <c r="B211" s="20">
        <v>54.5</v>
      </c>
      <c r="C211" s="2" t="s">
        <v>185</v>
      </c>
      <c r="D211" s="4">
        <v>10</v>
      </c>
      <c r="E211" s="2" t="s">
        <v>185</v>
      </c>
      <c r="F211" t="s">
        <v>93</v>
      </c>
    </row>
    <row r="212" spans="1:6">
      <c r="A212" s="33">
        <v>42071.433333333334</v>
      </c>
      <c r="B212" s="20">
        <v>54.8</v>
      </c>
      <c r="C212" s="2" t="s">
        <v>185</v>
      </c>
      <c r="D212" s="4">
        <v>25</v>
      </c>
      <c r="E212" s="2" t="s">
        <v>185</v>
      </c>
      <c r="F212" t="s">
        <v>93</v>
      </c>
    </row>
    <row r="213" spans="1:6">
      <c r="A213" s="33">
        <v>42072.347222222219</v>
      </c>
      <c r="B213" s="20">
        <v>54.8</v>
      </c>
      <c r="C213" s="2" t="s">
        <v>185</v>
      </c>
      <c r="D213" s="4">
        <v>45</v>
      </c>
      <c r="E213" s="2" t="s">
        <v>185</v>
      </c>
      <c r="F213" t="s">
        <v>93</v>
      </c>
    </row>
    <row r="214" spans="1:6">
      <c r="A214" s="33">
        <v>42073.350694444445</v>
      </c>
      <c r="B214" s="20">
        <v>54.7</v>
      </c>
      <c r="C214" s="2" t="s">
        <v>185</v>
      </c>
      <c r="D214" s="4">
        <v>290</v>
      </c>
      <c r="E214" s="2" t="s">
        <v>185</v>
      </c>
      <c r="F214" t="s">
        <v>93</v>
      </c>
    </row>
    <row r="215" spans="1:6">
      <c r="A215" s="33">
        <v>42074.354166666664</v>
      </c>
      <c r="B215" s="20">
        <v>50.6</v>
      </c>
      <c r="C215" s="2" t="s">
        <v>185</v>
      </c>
      <c r="D215" s="4">
        <v>890</v>
      </c>
      <c r="E215" s="2" t="s">
        <v>185</v>
      </c>
      <c r="F215" t="s">
        <v>93</v>
      </c>
    </row>
    <row r="216" spans="1:6">
      <c r="A216" s="33">
        <v>42075.333333333336</v>
      </c>
      <c r="B216" s="20">
        <v>53.7</v>
      </c>
      <c r="C216" s="2" t="s">
        <v>185</v>
      </c>
      <c r="D216" s="4">
        <v>415</v>
      </c>
      <c r="E216" s="2" t="s">
        <v>185</v>
      </c>
      <c r="F216" t="s">
        <v>93</v>
      </c>
    </row>
    <row r="217" spans="1:6">
      <c r="A217" s="33">
        <v>42076.364583333336</v>
      </c>
      <c r="B217" s="20">
        <v>54</v>
      </c>
      <c r="C217" s="2" t="s">
        <v>185</v>
      </c>
      <c r="D217" s="4">
        <v>275</v>
      </c>
      <c r="E217" s="2" t="s">
        <v>185</v>
      </c>
      <c r="F217" t="s">
        <v>93</v>
      </c>
    </row>
    <row r="218" spans="1:6">
      <c r="A218" s="33">
        <v>42077.458333333336</v>
      </c>
      <c r="B218" s="20">
        <v>52.8</v>
      </c>
      <c r="C218" s="2" t="s">
        <v>185</v>
      </c>
      <c r="D218" s="4">
        <v>265</v>
      </c>
      <c r="E218" s="2" t="s">
        <v>185</v>
      </c>
      <c r="F218" t="s">
        <v>95</v>
      </c>
    </row>
    <row r="219" spans="1:6">
      <c r="A219" s="33">
        <v>42078.357638888891</v>
      </c>
      <c r="B219" s="20">
        <v>54.3</v>
      </c>
      <c r="C219" s="2" t="s">
        <v>185</v>
      </c>
      <c r="D219" s="4">
        <v>180</v>
      </c>
      <c r="E219" s="2" t="s">
        <v>185</v>
      </c>
      <c r="F219" t="s">
        <v>95</v>
      </c>
    </row>
    <row r="220" spans="1:6">
      <c r="A220" s="33">
        <v>42079.368055555555</v>
      </c>
      <c r="B220" s="20">
        <v>54.6</v>
      </c>
      <c r="C220" s="2" t="s">
        <v>185</v>
      </c>
      <c r="D220" s="4">
        <v>515</v>
      </c>
      <c r="E220" s="2" t="s">
        <v>185</v>
      </c>
      <c r="F220" t="s">
        <v>93</v>
      </c>
    </row>
    <row r="221" spans="1:6">
      <c r="A221" s="33">
        <v>42079.583333333336</v>
      </c>
      <c r="B221" s="20">
        <v>54.1</v>
      </c>
      <c r="C221" s="2" t="s">
        <v>185</v>
      </c>
      <c r="D221" s="4">
        <v>1050</v>
      </c>
      <c r="E221" s="2" t="s">
        <v>185</v>
      </c>
      <c r="F221" t="s">
        <v>93</v>
      </c>
    </row>
    <row r="222" spans="1:6">
      <c r="A222" s="33">
        <v>42080.354166666664</v>
      </c>
      <c r="B222" s="20">
        <v>48.6</v>
      </c>
      <c r="C222" s="2" t="s">
        <v>185</v>
      </c>
      <c r="D222" s="4">
        <v>1555</v>
      </c>
      <c r="E222" s="2" t="s">
        <v>185</v>
      </c>
      <c r="F222" t="s">
        <v>92</v>
      </c>
    </row>
    <row r="223" spans="1:6">
      <c r="A223" s="33">
        <v>42081.333333333336</v>
      </c>
      <c r="B223" s="20">
        <v>56.1</v>
      </c>
      <c r="C223" s="2" t="s">
        <v>185</v>
      </c>
      <c r="D223" s="4">
        <v>270</v>
      </c>
      <c r="E223" s="2" t="s">
        <v>185</v>
      </c>
      <c r="F223" t="s">
        <v>93</v>
      </c>
    </row>
    <row r="224" spans="1:6">
      <c r="A224" s="33">
        <v>42082.333333333336</v>
      </c>
      <c r="B224" s="20">
        <v>57.8</v>
      </c>
      <c r="C224" s="2" t="s">
        <v>185</v>
      </c>
      <c r="D224" s="4">
        <v>180</v>
      </c>
      <c r="E224" s="2" t="s">
        <v>185</v>
      </c>
      <c r="F224" t="s">
        <v>93</v>
      </c>
    </row>
    <row r="225" spans="1:6">
      <c r="A225" s="33">
        <v>42083.395833333336</v>
      </c>
      <c r="B225" s="20">
        <v>58</v>
      </c>
      <c r="C225" s="2" t="s">
        <v>185</v>
      </c>
      <c r="D225" s="4">
        <v>85</v>
      </c>
      <c r="E225" s="2" t="s">
        <v>185</v>
      </c>
      <c r="F225" t="s">
        <v>95</v>
      </c>
    </row>
    <row r="226" spans="1:6">
      <c r="A226" s="33">
        <v>42084.375</v>
      </c>
      <c r="B226" s="20">
        <v>58.4</v>
      </c>
      <c r="C226" s="2" t="s">
        <v>185</v>
      </c>
      <c r="D226" s="4">
        <v>205</v>
      </c>
      <c r="E226" s="2" t="s">
        <v>185</v>
      </c>
      <c r="F226" t="s">
        <v>92</v>
      </c>
    </row>
    <row r="227" spans="1:6">
      <c r="A227" s="33">
        <v>42085.340277777781</v>
      </c>
      <c r="B227" s="20">
        <v>58</v>
      </c>
      <c r="C227" s="2" t="s">
        <v>185</v>
      </c>
      <c r="D227" s="4">
        <v>265</v>
      </c>
      <c r="E227" s="2" t="s">
        <v>185</v>
      </c>
      <c r="F227" t="s">
        <v>92</v>
      </c>
    </row>
    <row r="228" spans="1:6">
      <c r="A228" s="33">
        <v>42086.34375</v>
      </c>
      <c r="B228" s="20">
        <v>57.5</v>
      </c>
      <c r="C228" s="2" t="s">
        <v>185</v>
      </c>
      <c r="D228" s="4">
        <v>260</v>
      </c>
      <c r="E228" s="2" t="s">
        <v>185</v>
      </c>
      <c r="F228" t="s">
        <v>93</v>
      </c>
    </row>
    <row r="229" spans="1:6">
      <c r="A229" s="33">
        <v>42087.34375</v>
      </c>
      <c r="B229" s="20">
        <v>67.5</v>
      </c>
      <c r="C229" s="2" t="s">
        <v>107</v>
      </c>
      <c r="D229" s="4">
        <v>183</v>
      </c>
      <c r="E229" s="2" t="s">
        <v>107</v>
      </c>
      <c r="F229" t="s">
        <v>93</v>
      </c>
    </row>
    <row r="230" spans="1:6">
      <c r="A230" s="33">
        <v>42087.34375</v>
      </c>
      <c r="B230" s="20">
        <v>57.4</v>
      </c>
      <c r="C230" s="2" t="s">
        <v>185</v>
      </c>
      <c r="D230" s="4">
        <v>275</v>
      </c>
      <c r="E230" s="2" t="s">
        <v>185</v>
      </c>
      <c r="F230" t="s">
        <v>93</v>
      </c>
    </row>
    <row r="231" spans="1:6">
      <c r="A231" s="33">
        <v>42088.395833333336</v>
      </c>
      <c r="B231" s="20">
        <v>68.3</v>
      </c>
      <c r="C231" s="2" t="s">
        <v>107</v>
      </c>
      <c r="D231" s="4">
        <v>125</v>
      </c>
      <c r="E231" s="2" t="s">
        <v>107</v>
      </c>
      <c r="F231" t="s">
        <v>95</v>
      </c>
    </row>
    <row r="232" spans="1:6">
      <c r="A232" s="33">
        <v>42088.395833333336</v>
      </c>
      <c r="B232" s="20">
        <v>56.9</v>
      </c>
      <c r="C232" s="2" t="s">
        <v>185</v>
      </c>
      <c r="D232" s="4">
        <v>130</v>
      </c>
      <c r="E232" s="2" t="s">
        <v>185</v>
      </c>
      <c r="F232" t="s">
        <v>95</v>
      </c>
    </row>
    <row r="233" spans="1:6">
      <c r="A233" s="33">
        <v>42089.351388888892</v>
      </c>
      <c r="B233" s="20">
        <v>68.400000000000006</v>
      </c>
      <c r="C233" s="2" t="s">
        <v>107</v>
      </c>
      <c r="D233" s="4">
        <v>104</v>
      </c>
      <c r="E233" s="2" t="s">
        <v>107</v>
      </c>
      <c r="F233" t="s">
        <v>93</v>
      </c>
    </row>
    <row r="234" spans="1:6">
      <c r="A234" s="33">
        <v>42089.351388888892</v>
      </c>
      <c r="B234" s="20">
        <v>58.7</v>
      </c>
      <c r="C234" s="2" t="s">
        <v>185</v>
      </c>
      <c r="D234" s="4">
        <v>83</v>
      </c>
      <c r="E234" s="2" t="s">
        <v>185</v>
      </c>
      <c r="F234" t="s">
        <v>93</v>
      </c>
    </row>
    <row r="235" spans="1:6">
      <c r="A235" s="33">
        <v>42090.354166666664</v>
      </c>
      <c r="B235" s="20">
        <v>67.2</v>
      </c>
      <c r="C235" s="2" t="s">
        <v>107</v>
      </c>
      <c r="D235" s="4">
        <v>0</v>
      </c>
      <c r="E235" s="2" t="s">
        <v>107</v>
      </c>
      <c r="F235" t="s">
        <v>93</v>
      </c>
    </row>
    <row r="236" spans="1:6">
      <c r="A236" s="33">
        <v>42090.354166666664</v>
      </c>
      <c r="B236" s="20">
        <v>57</v>
      </c>
      <c r="C236" s="2" t="s">
        <v>185</v>
      </c>
      <c r="D236" s="4">
        <v>385</v>
      </c>
      <c r="E236" s="2" t="s">
        <v>185</v>
      </c>
      <c r="F236" t="s">
        <v>93</v>
      </c>
    </row>
    <row r="237" spans="1:6">
      <c r="A237" s="33">
        <v>42092.368055555555</v>
      </c>
      <c r="B237" s="20">
        <v>55.8</v>
      </c>
      <c r="C237" s="2" t="s">
        <v>185</v>
      </c>
      <c r="D237" s="4">
        <v>120</v>
      </c>
      <c r="E237" s="2" t="s">
        <v>185</v>
      </c>
      <c r="F237" t="s">
        <v>95</v>
      </c>
    </row>
    <row r="238" spans="1:6">
      <c r="A238" s="33">
        <v>42093.395833333336</v>
      </c>
      <c r="B238" s="20">
        <v>69.5</v>
      </c>
      <c r="C238" s="2" t="s">
        <v>107</v>
      </c>
      <c r="D238" s="4">
        <v>0</v>
      </c>
      <c r="E238" s="2" t="s">
        <v>107</v>
      </c>
      <c r="F238" t="s">
        <v>93</v>
      </c>
    </row>
    <row r="239" spans="1:6">
      <c r="A239" s="33">
        <v>42093.395833333336</v>
      </c>
      <c r="B239" s="20">
        <v>56.1</v>
      </c>
      <c r="C239" s="2" t="s">
        <v>185</v>
      </c>
      <c r="D239" s="4">
        <v>195</v>
      </c>
      <c r="E239" s="2" t="s">
        <v>185</v>
      </c>
      <c r="F239" t="s">
        <v>93</v>
      </c>
    </row>
    <row r="240" spans="1:6">
      <c r="A240" s="33">
        <v>42094.347222222219</v>
      </c>
      <c r="B240" s="20">
        <v>65.3</v>
      </c>
      <c r="C240" s="2" t="s">
        <v>107</v>
      </c>
      <c r="D240" s="4">
        <v>0</v>
      </c>
      <c r="E240" s="2" t="s">
        <v>107</v>
      </c>
      <c r="F240" t="s">
        <v>93</v>
      </c>
    </row>
    <row r="241" spans="1:6">
      <c r="A241" s="33">
        <v>42094.347222222219</v>
      </c>
      <c r="B241" s="20">
        <v>58.1</v>
      </c>
      <c r="C241" s="2" t="s">
        <v>185</v>
      </c>
      <c r="D241" s="4">
        <v>165</v>
      </c>
      <c r="E241" s="2" t="s">
        <v>185</v>
      </c>
      <c r="F241" t="s">
        <v>93</v>
      </c>
    </row>
    <row r="242" spans="1:6">
      <c r="A242" s="33">
        <v>42095.357638888891</v>
      </c>
      <c r="B242" s="20">
        <v>65.8</v>
      </c>
      <c r="C242" s="2" t="s">
        <v>107</v>
      </c>
      <c r="F242" t="s">
        <v>93</v>
      </c>
    </row>
    <row r="243" spans="1:6">
      <c r="A243" s="33">
        <v>42095.357638888891</v>
      </c>
      <c r="B243" s="20">
        <v>58.6</v>
      </c>
      <c r="C243" s="2" t="s">
        <v>185</v>
      </c>
      <c r="D243" s="4">
        <v>120</v>
      </c>
      <c r="E243" s="2" t="s">
        <v>185</v>
      </c>
      <c r="F243" t="s">
        <v>93</v>
      </c>
    </row>
    <row r="244" spans="1:6">
      <c r="A244" s="33">
        <v>42096.361111111109</v>
      </c>
      <c r="B244" s="20">
        <v>64.900000000000006</v>
      </c>
      <c r="C244" s="2" t="s">
        <v>107</v>
      </c>
      <c r="F244" t="s">
        <v>92</v>
      </c>
    </row>
    <row r="245" spans="1:6">
      <c r="A245" s="33">
        <v>42096.361111111109</v>
      </c>
      <c r="B245" s="20">
        <v>57</v>
      </c>
      <c r="C245" s="2" t="s">
        <v>185</v>
      </c>
      <c r="D245" s="4">
        <v>130</v>
      </c>
      <c r="E245" s="2" t="s">
        <v>185</v>
      </c>
      <c r="F245" t="s">
        <v>92</v>
      </c>
    </row>
    <row r="246" spans="1:6">
      <c r="A246" s="33">
        <v>42098.326388888891</v>
      </c>
      <c r="B246" s="20">
        <v>64.900000000000006</v>
      </c>
      <c r="C246" s="2" t="s">
        <v>107</v>
      </c>
      <c r="F246" t="s">
        <v>93</v>
      </c>
    </row>
    <row r="247" spans="1:6">
      <c r="A247" s="33">
        <v>42098.326388888891</v>
      </c>
      <c r="B247" s="20">
        <v>57.9</v>
      </c>
      <c r="C247" s="2" t="s">
        <v>185</v>
      </c>
      <c r="D247" s="4">
        <v>130</v>
      </c>
      <c r="E247" s="2" t="s">
        <v>185</v>
      </c>
      <c r="F247" t="s">
        <v>93</v>
      </c>
    </row>
    <row r="248" spans="1:6">
      <c r="A248" s="33">
        <v>42100.372916666667</v>
      </c>
      <c r="B248" s="20">
        <v>64.8</v>
      </c>
      <c r="C248" s="2" t="s">
        <v>107</v>
      </c>
      <c r="F248" t="s">
        <v>95</v>
      </c>
    </row>
    <row r="249" spans="1:6">
      <c r="A249" s="33">
        <v>42100.372916666667</v>
      </c>
      <c r="B249" s="20">
        <v>57.1</v>
      </c>
      <c r="C249" s="2" t="s">
        <v>185</v>
      </c>
      <c r="D249" s="4">
        <v>85</v>
      </c>
      <c r="E249" s="2" t="s">
        <v>185</v>
      </c>
      <c r="F249" t="s">
        <v>95</v>
      </c>
    </row>
    <row r="250" spans="1:6">
      <c r="A250" s="33">
        <v>42101.340277777781</v>
      </c>
      <c r="B250" s="20">
        <v>57.1</v>
      </c>
      <c r="C250" s="2" t="s">
        <v>107</v>
      </c>
      <c r="F250" t="s">
        <v>92</v>
      </c>
    </row>
    <row r="251" spans="1:6">
      <c r="A251" s="33">
        <v>42101.340277777781</v>
      </c>
      <c r="B251" s="20">
        <v>42.8</v>
      </c>
      <c r="C251" s="2" t="s">
        <v>185</v>
      </c>
      <c r="D251" s="4">
        <v>130</v>
      </c>
      <c r="E251" s="2" t="s">
        <v>185</v>
      </c>
      <c r="F251" t="s">
        <v>92</v>
      </c>
    </row>
    <row r="252" spans="1:6">
      <c r="A252" s="33">
        <v>42102.409722222219</v>
      </c>
      <c r="B252" s="20">
        <v>64.099999999999994</v>
      </c>
      <c r="C252" s="2" t="s">
        <v>107</v>
      </c>
      <c r="F252" t="s">
        <v>93</v>
      </c>
    </row>
    <row r="253" spans="1:6">
      <c r="A253" s="33">
        <v>42102.409722222219</v>
      </c>
      <c r="B253" s="20">
        <v>55.8</v>
      </c>
      <c r="C253" s="2" t="s">
        <v>185</v>
      </c>
      <c r="D253" s="4">
        <v>155</v>
      </c>
      <c r="E253" s="2" t="s">
        <v>185</v>
      </c>
      <c r="F253" t="s">
        <v>93</v>
      </c>
    </row>
    <row r="254" spans="1:6">
      <c r="A254" s="33">
        <v>42103.34375</v>
      </c>
      <c r="B254" s="74">
        <v>63.9</v>
      </c>
      <c r="C254" s="7" t="s">
        <v>107</v>
      </c>
      <c r="D254" s="73"/>
      <c r="E254" s="7"/>
      <c r="F254" s="5" t="s">
        <v>93</v>
      </c>
    </row>
    <row r="255" spans="1:6">
      <c r="A255" s="33">
        <v>42103.34375</v>
      </c>
      <c r="B255" s="74">
        <v>55.4</v>
      </c>
      <c r="C255" s="7" t="s">
        <v>185</v>
      </c>
      <c r="D255" s="73">
        <v>160</v>
      </c>
      <c r="E255" s="2" t="s">
        <v>185</v>
      </c>
      <c r="F255" s="5" t="s">
        <v>93</v>
      </c>
    </row>
    <row r="256" spans="1:6">
      <c r="A256" s="33">
        <v>42104.407638888886</v>
      </c>
      <c r="B256" s="74">
        <v>63.3</v>
      </c>
      <c r="C256" s="7" t="s">
        <v>107</v>
      </c>
      <c r="D256" s="73"/>
      <c r="E256" s="7"/>
      <c r="F256" s="5" t="s">
        <v>93</v>
      </c>
    </row>
    <row r="257" spans="1:6">
      <c r="A257" s="33">
        <v>42104.407638888886</v>
      </c>
      <c r="B257" s="74">
        <v>54.8</v>
      </c>
      <c r="C257" s="7" t="s">
        <v>185</v>
      </c>
      <c r="D257" s="73">
        <v>180</v>
      </c>
      <c r="E257" s="2" t="s">
        <v>185</v>
      </c>
      <c r="F257" s="5" t="s">
        <v>93</v>
      </c>
    </row>
    <row r="258" spans="1:6">
      <c r="A258" s="33">
        <v>42105.375</v>
      </c>
      <c r="B258" s="74">
        <v>63.2</v>
      </c>
      <c r="C258" s="7" t="s">
        <v>107</v>
      </c>
      <c r="D258" s="73"/>
      <c r="E258" s="7"/>
      <c r="F258" s="5" t="s">
        <v>92</v>
      </c>
    </row>
    <row r="259" spans="1:6">
      <c r="A259" s="33">
        <v>42105.375</v>
      </c>
      <c r="B259" s="74">
        <v>54.8</v>
      </c>
      <c r="C259" s="7" t="s">
        <v>185</v>
      </c>
      <c r="D259" s="73">
        <v>145</v>
      </c>
      <c r="E259" s="2" t="s">
        <v>185</v>
      </c>
      <c r="F259" s="5" t="s">
        <v>92</v>
      </c>
    </row>
    <row r="260" spans="1:6">
      <c r="A260" s="33">
        <v>42106.458333333336</v>
      </c>
      <c r="B260" s="74">
        <v>63.3</v>
      </c>
      <c r="C260" s="7" t="s">
        <v>107</v>
      </c>
      <c r="D260" s="73"/>
      <c r="E260" s="7"/>
      <c r="F260" s="5" t="s">
        <v>92</v>
      </c>
    </row>
    <row r="261" spans="1:6">
      <c r="A261" s="33">
        <v>42106.458333333336</v>
      </c>
      <c r="B261" s="74">
        <v>54.7</v>
      </c>
      <c r="C261" s="7" t="s">
        <v>185</v>
      </c>
      <c r="D261" s="73">
        <v>160</v>
      </c>
      <c r="E261" s="2" t="s">
        <v>185</v>
      </c>
      <c r="F261" s="5" t="s">
        <v>92</v>
      </c>
    </row>
    <row r="262" spans="1:6">
      <c r="A262" s="33">
        <v>42107.333333333336</v>
      </c>
      <c r="B262" s="45">
        <v>63.2</v>
      </c>
      <c r="C262" s="7" t="s">
        <v>107</v>
      </c>
      <c r="D262" s="73"/>
      <c r="E262" s="7"/>
      <c r="F262" s="5" t="s">
        <v>93</v>
      </c>
    </row>
    <row r="263" spans="1:6">
      <c r="A263" s="33">
        <v>42107.333333333336</v>
      </c>
      <c r="B263" s="74">
        <v>54.1</v>
      </c>
      <c r="C263" s="7" t="s">
        <v>185</v>
      </c>
      <c r="D263" s="73">
        <v>170</v>
      </c>
      <c r="E263" s="2" t="s">
        <v>185</v>
      </c>
      <c r="F263" s="5" t="s">
        <v>93</v>
      </c>
    </row>
    <row r="264" spans="1:6">
      <c r="A264" s="33">
        <v>42108.375</v>
      </c>
      <c r="B264" s="45">
        <v>63.1</v>
      </c>
      <c r="C264" s="7" t="s">
        <v>107</v>
      </c>
      <c r="D264" s="73"/>
      <c r="E264" s="7"/>
      <c r="F264" s="5" t="s">
        <v>92</v>
      </c>
    </row>
    <row r="265" spans="1:6">
      <c r="A265" s="33">
        <v>42108.375</v>
      </c>
      <c r="B265" s="74">
        <v>54.4</v>
      </c>
      <c r="C265" s="7" t="s">
        <v>185</v>
      </c>
      <c r="D265" s="73">
        <v>170</v>
      </c>
      <c r="E265" s="2" t="s">
        <v>185</v>
      </c>
      <c r="F265" s="5" t="s">
        <v>92</v>
      </c>
    </row>
    <row r="266" spans="1:6">
      <c r="A266" s="33">
        <v>42109.402777777781</v>
      </c>
      <c r="B266" s="45">
        <v>63.4</v>
      </c>
      <c r="C266" s="7" t="s">
        <v>107</v>
      </c>
      <c r="D266" s="73">
        <v>172</v>
      </c>
      <c r="E266" s="7" t="s">
        <v>107</v>
      </c>
      <c r="F266" s="5" t="s">
        <v>93</v>
      </c>
    </row>
    <row r="267" spans="1:6">
      <c r="A267" s="33">
        <v>42109.402777777781</v>
      </c>
      <c r="B267" s="74">
        <v>48.9</v>
      </c>
      <c r="C267" s="7" t="s">
        <v>185</v>
      </c>
      <c r="D267" s="73">
        <v>180</v>
      </c>
      <c r="E267" s="2" t="s">
        <v>185</v>
      </c>
      <c r="F267" s="5" t="s">
        <v>93</v>
      </c>
    </row>
    <row r="268" spans="1:6">
      <c r="A268" s="33">
        <v>42110.354166666664</v>
      </c>
      <c r="B268" s="34">
        <v>62.5</v>
      </c>
      <c r="C268" s="2" t="s">
        <v>107</v>
      </c>
      <c r="D268" s="4">
        <v>1090</v>
      </c>
      <c r="E268" s="2" t="s">
        <v>107</v>
      </c>
      <c r="F268" t="s">
        <v>93</v>
      </c>
    </row>
    <row r="269" spans="1:6">
      <c r="A269" s="33">
        <v>42110.354166666664</v>
      </c>
      <c r="B269" s="20">
        <v>48.3</v>
      </c>
      <c r="C269" s="2" t="s">
        <v>185</v>
      </c>
      <c r="D269" s="4">
        <v>185</v>
      </c>
      <c r="E269" s="2" t="s">
        <v>185</v>
      </c>
      <c r="F269" t="s">
        <v>93</v>
      </c>
    </row>
    <row r="270" spans="1:6">
      <c r="A270" s="33">
        <v>42111.333333333336</v>
      </c>
      <c r="B270" s="34">
        <v>62.4</v>
      </c>
      <c r="C270" s="2" t="s">
        <v>107</v>
      </c>
      <c r="D270" s="4">
        <v>360</v>
      </c>
      <c r="E270" s="2" t="s">
        <v>107</v>
      </c>
      <c r="F270" t="s">
        <v>92</v>
      </c>
    </row>
    <row r="271" spans="1:6">
      <c r="A271" s="33">
        <v>42111.333333333336</v>
      </c>
      <c r="B271" s="20">
        <v>54.7</v>
      </c>
      <c r="C271" s="2" t="s">
        <v>185</v>
      </c>
      <c r="D271" s="4">
        <v>170</v>
      </c>
      <c r="E271" s="2" t="s">
        <v>185</v>
      </c>
      <c r="F271" t="s">
        <v>92</v>
      </c>
    </row>
    <row r="272" spans="1:6">
      <c r="A272" s="33">
        <v>42112.40625</v>
      </c>
      <c r="B272" s="34">
        <v>61.9</v>
      </c>
      <c r="C272" s="2" t="s">
        <v>107</v>
      </c>
      <c r="D272" s="4">
        <v>345</v>
      </c>
      <c r="E272" s="2" t="s">
        <v>107</v>
      </c>
      <c r="F272" t="s">
        <v>93</v>
      </c>
    </row>
    <row r="273" spans="1:6">
      <c r="A273" s="33">
        <v>42112.40625</v>
      </c>
      <c r="B273" s="34">
        <v>61.6</v>
      </c>
      <c r="C273" s="2" t="s">
        <v>107</v>
      </c>
      <c r="D273" s="4">
        <v>288</v>
      </c>
      <c r="E273" s="2" t="s">
        <v>107</v>
      </c>
      <c r="F273" t="s">
        <v>93</v>
      </c>
    </row>
    <row r="274" spans="1:6">
      <c r="A274" s="33">
        <v>42112.40625</v>
      </c>
      <c r="B274" s="20">
        <v>48.5</v>
      </c>
      <c r="C274" s="2" t="s">
        <v>185</v>
      </c>
      <c r="D274" s="4">
        <v>180</v>
      </c>
      <c r="E274" s="2" t="s">
        <v>185</v>
      </c>
      <c r="F274" t="s">
        <v>93</v>
      </c>
    </row>
    <row r="275" spans="1:6">
      <c r="A275" s="33">
        <v>42112.40625</v>
      </c>
      <c r="B275" s="20">
        <v>48.4</v>
      </c>
      <c r="C275" s="2" t="s">
        <v>185</v>
      </c>
      <c r="D275" s="4">
        <v>155</v>
      </c>
      <c r="E275" s="2" t="s">
        <v>185</v>
      </c>
      <c r="F275" t="s">
        <v>93</v>
      </c>
    </row>
    <row r="276" spans="1:6">
      <c r="A276" s="33">
        <v>42114.479166666664</v>
      </c>
      <c r="B276" s="34">
        <v>61.6</v>
      </c>
      <c r="C276" s="2" t="s">
        <v>107</v>
      </c>
      <c r="D276" s="4">
        <v>258</v>
      </c>
      <c r="E276" s="2" t="s">
        <v>107</v>
      </c>
      <c r="F276" t="s">
        <v>93</v>
      </c>
    </row>
    <row r="277" spans="1:6">
      <c r="A277" s="33">
        <v>42115.347222222219</v>
      </c>
      <c r="B277" s="34">
        <v>60.4</v>
      </c>
      <c r="C277" s="2" t="s">
        <v>107</v>
      </c>
      <c r="D277" s="4">
        <v>283</v>
      </c>
      <c r="E277" s="2" t="s">
        <v>107</v>
      </c>
      <c r="F277" t="s">
        <v>93</v>
      </c>
    </row>
    <row r="278" spans="1:6">
      <c r="A278" s="33">
        <v>42115.347222222219</v>
      </c>
      <c r="B278" s="20">
        <v>47.2</v>
      </c>
      <c r="C278" s="2" t="s">
        <v>185</v>
      </c>
      <c r="D278" s="4">
        <v>155</v>
      </c>
      <c r="E278" s="2" t="s">
        <v>185</v>
      </c>
      <c r="F278" t="s">
        <v>93</v>
      </c>
    </row>
    <row r="279" spans="1:6">
      <c r="A279" s="33">
        <v>42116.368055555555</v>
      </c>
      <c r="B279" s="20">
        <v>46.5</v>
      </c>
      <c r="C279" s="2" t="s">
        <v>185</v>
      </c>
      <c r="D279" s="4">
        <v>95</v>
      </c>
      <c r="E279" s="2" t="s">
        <v>185</v>
      </c>
      <c r="F279" t="s">
        <v>95</v>
      </c>
    </row>
    <row r="280" spans="1:6">
      <c r="A280" s="33">
        <v>42116.368055555555</v>
      </c>
      <c r="D280" s="4">
        <v>298</v>
      </c>
      <c r="E280" s="2" t="s">
        <v>107</v>
      </c>
      <c r="F280" t="s">
        <v>95</v>
      </c>
    </row>
    <row r="281" spans="1:6">
      <c r="A281" s="33">
        <v>42117.340277777781</v>
      </c>
      <c r="B281" s="34">
        <v>60.7</v>
      </c>
      <c r="C281" s="2" t="s">
        <v>107</v>
      </c>
      <c r="D281" s="4">
        <v>323</v>
      </c>
      <c r="E281" s="2" t="s">
        <v>107</v>
      </c>
      <c r="F281" t="s">
        <v>92</v>
      </c>
    </row>
    <row r="282" spans="1:6">
      <c r="A282" s="33">
        <v>42117.340277777781</v>
      </c>
      <c r="B282" s="20">
        <v>47.4</v>
      </c>
      <c r="C282" s="2" t="s">
        <v>185</v>
      </c>
      <c r="D282" s="4">
        <v>140</v>
      </c>
      <c r="E282" s="2" t="s">
        <v>185</v>
      </c>
      <c r="F282" t="s">
        <v>92</v>
      </c>
    </row>
    <row r="283" spans="1:6">
      <c r="A283" s="33">
        <v>42118.347222222219</v>
      </c>
      <c r="B283" s="34">
        <v>61.1</v>
      </c>
      <c r="C283" s="2" t="s">
        <v>107</v>
      </c>
      <c r="D283" s="4">
        <v>265</v>
      </c>
      <c r="E283" s="2" t="s">
        <v>107</v>
      </c>
      <c r="F283" t="s">
        <v>93</v>
      </c>
    </row>
    <row r="284" spans="1:6">
      <c r="A284" s="33">
        <v>42118.347222222219</v>
      </c>
      <c r="B284" s="20">
        <v>51.1</v>
      </c>
      <c r="C284" s="2" t="s">
        <v>185</v>
      </c>
      <c r="D284" s="4">
        <v>130</v>
      </c>
      <c r="E284" s="2" t="s">
        <v>185</v>
      </c>
      <c r="F284" t="s">
        <v>93</v>
      </c>
    </row>
    <row r="285" spans="1:6">
      <c r="A285" s="33">
        <v>42119.402777777781</v>
      </c>
      <c r="B285" s="20">
        <v>46.9</v>
      </c>
      <c r="C285" s="2" t="s">
        <v>185</v>
      </c>
      <c r="D285" s="4">
        <v>75</v>
      </c>
      <c r="E285" s="2" t="s">
        <v>185</v>
      </c>
      <c r="F285" t="s">
        <v>95</v>
      </c>
    </row>
    <row r="286" spans="1:6">
      <c r="A286" s="33">
        <v>42119.402777777781</v>
      </c>
      <c r="D286" s="4">
        <v>266</v>
      </c>
      <c r="E286" s="2" t="s">
        <v>107</v>
      </c>
      <c r="F286" t="s">
        <v>95</v>
      </c>
    </row>
    <row r="287" spans="1:6">
      <c r="A287" s="33">
        <v>42120.361111111109</v>
      </c>
      <c r="B287" s="20">
        <v>49</v>
      </c>
      <c r="C287" s="2" t="s">
        <v>185</v>
      </c>
      <c r="D287" s="4">
        <v>50</v>
      </c>
      <c r="E287" s="2" t="s">
        <v>185</v>
      </c>
      <c r="F287" t="s">
        <v>95</v>
      </c>
    </row>
    <row r="288" spans="1:6">
      <c r="A288" s="33">
        <v>42120.361111111109</v>
      </c>
      <c r="D288" s="4">
        <v>271</v>
      </c>
      <c r="E288" s="2" t="s">
        <v>107</v>
      </c>
      <c r="F288" t="s">
        <v>95</v>
      </c>
    </row>
    <row r="289" spans="1:6">
      <c r="A289" s="33">
        <v>42121.40625</v>
      </c>
      <c r="B289" s="34">
        <v>60.8</v>
      </c>
      <c r="C289" s="2" t="s">
        <v>107</v>
      </c>
      <c r="D289" s="4">
        <v>203</v>
      </c>
      <c r="E289" s="2" t="s">
        <v>107</v>
      </c>
      <c r="F289" t="s">
        <v>93</v>
      </c>
    </row>
    <row r="290" spans="1:6">
      <c r="A290" s="33">
        <v>42121.40625</v>
      </c>
      <c r="B290" s="20">
        <v>48.5</v>
      </c>
      <c r="C290" s="2" t="s">
        <v>185</v>
      </c>
      <c r="D290" s="4">
        <v>110</v>
      </c>
      <c r="E290" s="2" t="s">
        <v>185</v>
      </c>
      <c r="F290" t="s">
        <v>93</v>
      </c>
    </row>
    <row r="291" spans="1:6">
      <c r="A291" s="33">
        <v>42122.340277777781</v>
      </c>
      <c r="B291" s="39">
        <v>60.5</v>
      </c>
      <c r="C291" s="38" t="s">
        <v>107</v>
      </c>
      <c r="D291" s="75">
        <v>268</v>
      </c>
      <c r="E291" s="38" t="s">
        <v>107</v>
      </c>
      <c r="F291" s="37" t="s">
        <v>92</v>
      </c>
    </row>
    <row r="292" spans="1:6">
      <c r="A292" s="33">
        <v>42122.340277777781</v>
      </c>
      <c r="B292" s="107">
        <v>49</v>
      </c>
      <c r="C292" s="38" t="s">
        <v>185</v>
      </c>
      <c r="D292" s="75">
        <v>100</v>
      </c>
      <c r="E292" s="38" t="s">
        <v>185</v>
      </c>
      <c r="F292" s="37" t="s">
        <v>92</v>
      </c>
    </row>
    <row r="293" spans="1:6">
      <c r="A293" s="33">
        <v>42123.361111111109</v>
      </c>
      <c r="B293" s="34">
        <v>60.7</v>
      </c>
      <c r="C293" s="2" t="s">
        <v>107</v>
      </c>
      <c r="D293" s="4">
        <v>328</v>
      </c>
      <c r="E293" s="2" t="s">
        <v>107</v>
      </c>
      <c r="F293" t="s">
        <v>93</v>
      </c>
    </row>
    <row r="294" spans="1:6">
      <c r="A294" s="33">
        <v>42123.361111111109</v>
      </c>
      <c r="B294" s="20">
        <v>48.8</v>
      </c>
      <c r="C294" s="2" t="s">
        <v>185</v>
      </c>
      <c r="D294" s="4">
        <v>120</v>
      </c>
      <c r="E294" s="2" t="s">
        <v>185</v>
      </c>
      <c r="F294" t="s">
        <v>93</v>
      </c>
    </row>
    <row r="295" spans="1:6">
      <c r="A295" s="33">
        <v>42124.340277777781</v>
      </c>
      <c r="B295" s="34">
        <v>60.8</v>
      </c>
      <c r="C295" s="2" t="s">
        <v>107</v>
      </c>
      <c r="D295" s="4">
        <v>292</v>
      </c>
      <c r="E295" s="2" t="s">
        <v>107</v>
      </c>
      <c r="F295" t="s">
        <v>92</v>
      </c>
    </row>
    <row r="296" spans="1:6">
      <c r="A296" s="33">
        <v>42124.340277777781</v>
      </c>
      <c r="B296" s="20">
        <v>48.1</v>
      </c>
      <c r="C296" s="2" t="s">
        <v>185</v>
      </c>
      <c r="D296" s="4">
        <v>120</v>
      </c>
      <c r="E296" s="2" t="s">
        <v>185</v>
      </c>
      <c r="F296" t="s">
        <v>92</v>
      </c>
    </row>
    <row r="297" spans="1:6">
      <c r="A297" s="33">
        <v>42125.583333333336</v>
      </c>
      <c r="B297" s="34">
        <v>60.3</v>
      </c>
      <c r="C297" s="2" t="s">
        <v>107</v>
      </c>
      <c r="D297" s="4">
        <v>222</v>
      </c>
      <c r="E297" s="2" t="s">
        <v>107</v>
      </c>
      <c r="F297" t="s">
        <v>93</v>
      </c>
    </row>
    <row r="298" spans="1:6">
      <c r="A298" s="33">
        <v>42125.583333333336</v>
      </c>
      <c r="B298" s="20">
        <v>49.7</v>
      </c>
      <c r="C298" s="2" t="s">
        <v>185</v>
      </c>
      <c r="D298" s="4">
        <v>110</v>
      </c>
      <c r="E298" s="2" t="s">
        <v>185</v>
      </c>
      <c r="F298" t="s">
        <v>93</v>
      </c>
    </row>
    <row r="299" spans="1:6">
      <c r="A299" s="33">
        <v>42126.4375</v>
      </c>
      <c r="B299" s="20">
        <v>50.1</v>
      </c>
      <c r="C299" s="2" t="s">
        <v>185</v>
      </c>
      <c r="D299" s="4">
        <v>50</v>
      </c>
      <c r="E299" s="2" t="s">
        <v>185</v>
      </c>
      <c r="F299" t="s">
        <v>95</v>
      </c>
    </row>
    <row r="300" spans="1:6">
      <c r="A300" s="33">
        <v>42126.4375</v>
      </c>
      <c r="C300" s="2" t="s">
        <v>107</v>
      </c>
      <c r="D300" s="4">
        <v>174</v>
      </c>
      <c r="E300" s="2" t="s">
        <v>107</v>
      </c>
      <c r="F300" t="s">
        <v>95</v>
      </c>
    </row>
    <row r="301" spans="1:6">
      <c r="A301" s="33">
        <v>42127.381944444445</v>
      </c>
      <c r="B301" s="20">
        <v>49.9</v>
      </c>
      <c r="C301" s="2" t="s">
        <v>185</v>
      </c>
      <c r="D301" s="4">
        <v>40</v>
      </c>
      <c r="E301" s="2" t="s">
        <v>185</v>
      </c>
      <c r="F301" t="s">
        <v>95</v>
      </c>
    </row>
    <row r="302" spans="1:6">
      <c r="A302" s="33">
        <v>42127.381944444445</v>
      </c>
      <c r="C302" s="2" t="s">
        <v>107</v>
      </c>
      <c r="D302" s="4">
        <v>266</v>
      </c>
      <c r="E302" s="2" t="s">
        <v>107</v>
      </c>
      <c r="F302" t="s">
        <v>95</v>
      </c>
    </row>
    <row r="303" spans="1:6">
      <c r="A303" s="33">
        <v>42130.364583333336</v>
      </c>
      <c r="B303" s="34">
        <v>62.3</v>
      </c>
      <c r="C303" s="2" t="s">
        <v>107</v>
      </c>
      <c r="D303" s="4">
        <v>194</v>
      </c>
      <c r="E303" s="2" t="s">
        <v>107</v>
      </c>
      <c r="F303" t="s">
        <v>93</v>
      </c>
    </row>
    <row r="304" spans="1:6">
      <c r="A304" s="33">
        <v>42130.364583333336</v>
      </c>
      <c r="B304" s="20">
        <v>49.8</v>
      </c>
      <c r="C304" s="2" t="s">
        <v>185</v>
      </c>
      <c r="D304" s="4">
        <v>145</v>
      </c>
      <c r="E304" s="2" t="s">
        <v>185</v>
      </c>
      <c r="F304" t="s">
        <v>93</v>
      </c>
    </row>
    <row r="305" spans="1:6">
      <c r="A305" s="33">
        <v>42131.409722222219</v>
      </c>
      <c r="B305" s="34">
        <v>61.2</v>
      </c>
      <c r="C305" s="2" t="s">
        <v>107</v>
      </c>
      <c r="D305" s="4">
        <v>364</v>
      </c>
      <c r="E305" s="2" t="s">
        <v>107</v>
      </c>
      <c r="F305" t="s">
        <v>93</v>
      </c>
    </row>
    <row r="306" spans="1:6">
      <c r="A306" s="33">
        <v>42131.409722222219</v>
      </c>
      <c r="B306" s="20">
        <v>50.5</v>
      </c>
      <c r="C306" s="2" t="s">
        <v>185</v>
      </c>
      <c r="D306" s="4">
        <v>155</v>
      </c>
      <c r="E306" s="2" t="s">
        <v>185</v>
      </c>
      <c r="F306" t="s">
        <v>93</v>
      </c>
    </row>
    <row r="307" spans="1:6">
      <c r="A307" s="33">
        <v>42132.416666666664</v>
      </c>
      <c r="B307" s="34">
        <v>61.4</v>
      </c>
      <c r="C307" s="2" t="s">
        <v>107</v>
      </c>
      <c r="D307" s="4">
        <v>289</v>
      </c>
      <c r="E307" s="2" t="s">
        <v>107</v>
      </c>
      <c r="F307" t="s">
        <v>93</v>
      </c>
    </row>
    <row r="308" spans="1:6">
      <c r="A308" s="33">
        <v>42132.416666666664</v>
      </c>
      <c r="B308" s="20">
        <v>48</v>
      </c>
      <c r="C308" s="2" t="s">
        <v>185</v>
      </c>
      <c r="D308" s="4">
        <v>170</v>
      </c>
      <c r="E308" s="2" t="s">
        <v>185</v>
      </c>
      <c r="F308" t="s">
        <v>93</v>
      </c>
    </row>
    <row r="309" spans="1:6">
      <c r="A309" s="33">
        <v>42134.385416666664</v>
      </c>
      <c r="B309" s="34">
        <v>60.7</v>
      </c>
      <c r="C309" s="2" t="s">
        <v>107</v>
      </c>
      <c r="D309" s="4">
        <v>369</v>
      </c>
      <c r="E309" s="2" t="s">
        <v>107</v>
      </c>
      <c r="F309" t="s">
        <v>93</v>
      </c>
    </row>
    <row r="310" spans="1:6">
      <c r="A310" s="33">
        <v>42134.385416666664</v>
      </c>
      <c r="B310" s="20">
        <v>53.5</v>
      </c>
      <c r="C310" s="2" t="s">
        <v>185</v>
      </c>
      <c r="D310" s="4">
        <v>180</v>
      </c>
      <c r="E310" s="2" t="s">
        <v>185</v>
      </c>
      <c r="F310" t="s">
        <v>93</v>
      </c>
    </row>
    <row r="311" spans="1:6">
      <c r="A311" s="33">
        <v>42135.371527777781</v>
      </c>
      <c r="B311" s="34">
        <v>60.5</v>
      </c>
      <c r="C311" s="2" t="s">
        <v>107</v>
      </c>
      <c r="D311" s="4">
        <v>350</v>
      </c>
      <c r="E311" s="2" t="s">
        <v>107</v>
      </c>
      <c r="F311" t="s">
        <v>93</v>
      </c>
    </row>
    <row r="312" spans="1:6">
      <c r="A312" s="33">
        <v>42135.371527777781</v>
      </c>
      <c r="B312" s="20">
        <v>53.7</v>
      </c>
      <c r="C312" s="2" t="s">
        <v>185</v>
      </c>
      <c r="D312" s="4">
        <v>190</v>
      </c>
      <c r="E312" s="2" t="s">
        <v>185</v>
      </c>
      <c r="F312" t="s">
        <v>93</v>
      </c>
    </row>
    <row r="313" spans="1:6">
      <c r="A313" s="33">
        <v>42136.357638888891</v>
      </c>
      <c r="B313" s="34">
        <v>60.3</v>
      </c>
      <c r="C313" s="2" t="s">
        <v>107</v>
      </c>
      <c r="D313" s="4">
        <v>275</v>
      </c>
      <c r="E313" s="2" t="s">
        <v>107</v>
      </c>
      <c r="F313" t="s">
        <v>93</v>
      </c>
    </row>
    <row r="314" spans="1:6">
      <c r="A314" s="33">
        <v>42136.357638888891</v>
      </c>
      <c r="B314" s="20">
        <v>49.7</v>
      </c>
      <c r="C314" s="2" t="s">
        <v>185</v>
      </c>
      <c r="D314" s="4">
        <v>185</v>
      </c>
      <c r="E314" s="2" t="s">
        <v>185</v>
      </c>
      <c r="F314" t="s">
        <v>93</v>
      </c>
    </row>
    <row r="315" spans="1:6">
      <c r="A315" s="33">
        <v>42137.364583333336</v>
      </c>
      <c r="B315" s="34">
        <v>60</v>
      </c>
      <c r="C315" s="2" t="s">
        <v>107</v>
      </c>
      <c r="D315" s="4">
        <v>262</v>
      </c>
      <c r="E315" s="2" t="s">
        <v>107</v>
      </c>
      <c r="F315" t="s">
        <v>93</v>
      </c>
    </row>
    <row r="316" spans="1:6">
      <c r="A316" s="33">
        <v>42137.364583333336</v>
      </c>
      <c r="B316" s="20">
        <v>49.5</v>
      </c>
      <c r="C316" s="2" t="s">
        <v>185</v>
      </c>
      <c r="D316" s="4">
        <v>185</v>
      </c>
      <c r="E316" s="2" t="s">
        <v>185</v>
      </c>
      <c r="F316" t="s">
        <v>93</v>
      </c>
    </row>
    <row r="317" spans="1:6">
      <c r="A317" s="33">
        <v>42138.385416666664</v>
      </c>
      <c r="B317" s="20">
        <v>60.5</v>
      </c>
      <c r="C317" s="2" t="s">
        <v>107</v>
      </c>
      <c r="D317" s="4">
        <v>342</v>
      </c>
      <c r="E317" s="2" t="s">
        <v>107</v>
      </c>
      <c r="F317" t="s">
        <v>93</v>
      </c>
    </row>
    <row r="318" spans="1:6">
      <c r="A318" s="33">
        <v>42139.375</v>
      </c>
      <c r="B318" s="20">
        <v>60.3</v>
      </c>
      <c r="C318" s="2" t="s">
        <v>107</v>
      </c>
      <c r="D318" s="4">
        <v>330</v>
      </c>
      <c r="E318" s="2" t="s">
        <v>107</v>
      </c>
      <c r="F318" t="s">
        <v>93</v>
      </c>
    </row>
    <row r="319" spans="1:6">
      <c r="A319" s="33">
        <v>42140.458333333336</v>
      </c>
      <c r="B319" s="20">
        <v>60</v>
      </c>
      <c r="C319" s="2" t="s">
        <v>107</v>
      </c>
      <c r="D319" s="4">
        <v>323</v>
      </c>
      <c r="E319" s="2" t="s">
        <v>107</v>
      </c>
      <c r="F319" t="s">
        <v>93</v>
      </c>
    </row>
    <row r="320" spans="1:6">
      <c r="A320" s="33">
        <v>42141.416666666664</v>
      </c>
      <c r="B320" s="20">
        <v>59.9</v>
      </c>
      <c r="C320" s="2" t="s">
        <v>107</v>
      </c>
      <c r="D320" s="4">
        <v>358</v>
      </c>
      <c r="E320" s="2" t="s">
        <v>107</v>
      </c>
      <c r="F320" t="s">
        <v>122</v>
      </c>
    </row>
    <row r="321" spans="1:6">
      <c r="A321" s="33">
        <v>42142.335416666669</v>
      </c>
      <c r="B321" s="20">
        <v>59.6</v>
      </c>
      <c r="C321" s="2" t="s">
        <v>107</v>
      </c>
      <c r="D321" s="4">
        <v>432</v>
      </c>
      <c r="E321" s="2" t="s">
        <v>107</v>
      </c>
      <c r="F321" t="s">
        <v>123</v>
      </c>
    </row>
    <row r="322" spans="1:6">
      <c r="A322" s="33">
        <v>42143.371527777781</v>
      </c>
      <c r="B322" s="20">
        <v>59.5</v>
      </c>
      <c r="C322" s="2" t="s">
        <v>107</v>
      </c>
      <c r="D322" s="4">
        <v>295</v>
      </c>
      <c r="E322" s="2" t="s">
        <v>107</v>
      </c>
      <c r="F322" t="s">
        <v>93</v>
      </c>
    </row>
    <row r="323" spans="1:6">
      <c r="A323" s="33">
        <v>42145.361111111109</v>
      </c>
      <c r="B323" s="20">
        <v>60.2</v>
      </c>
      <c r="C323" s="2" t="s">
        <v>107</v>
      </c>
      <c r="D323" s="4">
        <v>320</v>
      </c>
      <c r="E323" s="2" t="s">
        <v>107</v>
      </c>
      <c r="F323" t="s">
        <v>93</v>
      </c>
    </row>
    <row r="324" spans="1:6">
      <c r="A324" s="33">
        <v>42146.326388888891</v>
      </c>
      <c r="B324" s="20">
        <v>61.1</v>
      </c>
      <c r="C324" s="2" t="s">
        <v>107</v>
      </c>
      <c r="D324" s="4">
        <v>480</v>
      </c>
      <c r="E324" s="2" t="s">
        <v>107</v>
      </c>
      <c r="F324" t="s">
        <v>93</v>
      </c>
    </row>
    <row r="325" spans="1:6">
      <c r="A325" s="33">
        <v>42147.331944444442</v>
      </c>
      <c r="B325" s="20">
        <v>62.3</v>
      </c>
      <c r="C325" s="2" t="s">
        <v>107</v>
      </c>
      <c r="D325" s="4">
        <v>329</v>
      </c>
      <c r="E325" s="2" t="s">
        <v>107</v>
      </c>
      <c r="F325" t="s">
        <v>93</v>
      </c>
    </row>
    <row r="326" spans="1:6">
      <c r="A326" s="33">
        <v>42148.361111111109</v>
      </c>
      <c r="B326" s="20">
        <v>63.2</v>
      </c>
      <c r="C326" s="2" t="s">
        <v>107</v>
      </c>
      <c r="D326" s="4">
        <v>413</v>
      </c>
      <c r="E326" s="2" t="s">
        <v>107</v>
      </c>
      <c r="F326" t="s">
        <v>93</v>
      </c>
    </row>
    <row r="327" spans="1:6">
      <c r="A327" s="33">
        <v>42149.375</v>
      </c>
      <c r="B327" s="20">
        <v>63.2</v>
      </c>
      <c r="C327" s="2" t="s">
        <v>107</v>
      </c>
      <c r="D327" s="4">
        <v>333</v>
      </c>
      <c r="E327" s="2" t="s">
        <v>107</v>
      </c>
      <c r="F327" t="s">
        <v>93</v>
      </c>
    </row>
    <row r="328" spans="1:6">
      <c r="A328" s="33">
        <v>42150.427083333336</v>
      </c>
      <c r="B328" s="20">
        <v>62</v>
      </c>
      <c r="C328" s="2" t="s">
        <v>107</v>
      </c>
      <c r="D328" s="4">
        <v>367</v>
      </c>
      <c r="E328" s="2" t="s">
        <v>107</v>
      </c>
      <c r="F328" t="s">
        <v>93</v>
      </c>
    </row>
    <row r="329" spans="1:6">
      <c r="A329" s="33">
        <v>42151.347222222219</v>
      </c>
      <c r="B329" s="20">
        <v>61.8</v>
      </c>
      <c r="C329" s="2" t="s">
        <v>107</v>
      </c>
      <c r="D329" s="4">
        <v>400</v>
      </c>
      <c r="E329" s="2" t="s">
        <v>107</v>
      </c>
      <c r="F329" t="s">
        <v>93</v>
      </c>
    </row>
    <row r="330" spans="1:6">
      <c r="A330" s="33">
        <v>42152.40625</v>
      </c>
      <c r="B330" s="20">
        <v>60.7</v>
      </c>
      <c r="C330" s="2" t="s">
        <v>107</v>
      </c>
      <c r="D330" s="4">
        <v>263</v>
      </c>
      <c r="E330" s="2" t="s">
        <v>107</v>
      </c>
      <c r="F330" t="s">
        <v>93</v>
      </c>
    </row>
    <row r="331" spans="1:6">
      <c r="A331" s="33">
        <v>42153.34375</v>
      </c>
      <c r="B331" s="20">
        <v>61.9</v>
      </c>
      <c r="C331" s="2" t="s">
        <v>107</v>
      </c>
      <c r="D331" s="4">
        <v>196</v>
      </c>
      <c r="E331" s="2" t="s">
        <v>107</v>
      </c>
      <c r="F331" t="s">
        <v>93</v>
      </c>
    </row>
    <row r="332" spans="1:6">
      <c r="A332" s="33">
        <v>42156.395833333336</v>
      </c>
      <c r="B332" s="20">
        <v>61.4</v>
      </c>
      <c r="C332" s="2" t="s">
        <v>107</v>
      </c>
      <c r="D332" s="4">
        <v>272</v>
      </c>
      <c r="E332" s="2" t="s">
        <v>107</v>
      </c>
      <c r="F332" t="s">
        <v>93</v>
      </c>
    </row>
    <row r="333" spans="1:6">
      <c r="A333" s="33">
        <v>42157.34375</v>
      </c>
      <c r="B333" s="20">
        <v>61.1</v>
      </c>
      <c r="C333" s="2" t="s">
        <v>107</v>
      </c>
      <c r="D333" s="4">
        <v>300</v>
      </c>
      <c r="E333" s="2" t="s">
        <v>107</v>
      </c>
      <c r="F333" t="s">
        <v>123</v>
      </c>
    </row>
    <row r="334" spans="1:6">
      <c r="A334" s="33">
        <v>42159.34375</v>
      </c>
      <c r="B334" s="20">
        <v>61.3</v>
      </c>
      <c r="C334" s="2" t="s">
        <v>107</v>
      </c>
      <c r="D334" s="4">
        <v>313</v>
      </c>
      <c r="E334" s="2" t="s">
        <v>107</v>
      </c>
      <c r="F334" t="s">
        <v>120</v>
      </c>
    </row>
    <row r="335" spans="1:6">
      <c r="A335" s="33">
        <v>42160.354166666664</v>
      </c>
      <c r="B335" s="20">
        <v>60.6</v>
      </c>
      <c r="C335" s="2" t="s">
        <v>107</v>
      </c>
      <c r="D335" s="4">
        <v>334</v>
      </c>
      <c r="E335" s="2" t="s">
        <v>107</v>
      </c>
    </row>
    <row r="336" spans="1:6">
      <c r="A336" s="33">
        <v>42161</v>
      </c>
      <c r="B336" s="20">
        <v>59.7</v>
      </c>
      <c r="C336" s="2" t="s">
        <v>107</v>
      </c>
      <c r="D336" s="4">
        <v>354</v>
      </c>
      <c r="E336" s="2" t="s">
        <v>107</v>
      </c>
    </row>
    <row r="337" spans="1:7">
      <c r="A337" s="33">
        <v>42164.395833333336</v>
      </c>
      <c r="B337" s="20">
        <v>57.5</v>
      </c>
      <c r="C337" s="2" t="s">
        <v>107</v>
      </c>
      <c r="D337" s="4">
        <v>242</v>
      </c>
      <c r="E337" s="2" t="s">
        <v>107</v>
      </c>
      <c r="F337" t="s">
        <v>93</v>
      </c>
    </row>
    <row r="338" spans="1:7">
      <c r="A338" s="33">
        <v>42165.348611111112</v>
      </c>
      <c r="B338" s="20">
        <v>60.3</v>
      </c>
      <c r="C338" s="2" t="s">
        <v>107</v>
      </c>
      <c r="D338" s="4">
        <v>521</v>
      </c>
      <c r="E338" s="2" t="s">
        <v>107</v>
      </c>
      <c r="F338" t="s">
        <v>142</v>
      </c>
      <c r="G338" t="s">
        <v>154</v>
      </c>
    </row>
    <row r="339" spans="1:7">
      <c r="A339" s="33">
        <v>42166.645833333336</v>
      </c>
      <c r="B339" s="20">
        <v>60.8</v>
      </c>
      <c r="C339" s="2" t="s">
        <v>107</v>
      </c>
      <c r="D339" s="4">
        <v>435</v>
      </c>
      <c r="E339" s="2" t="s">
        <v>107</v>
      </c>
      <c r="F339" t="s">
        <v>93</v>
      </c>
    </row>
    <row r="340" spans="1:7">
      <c r="A340" s="33">
        <v>42167.368055555555</v>
      </c>
      <c r="B340" s="20">
        <v>60.5</v>
      </c>
      <c r="C340" s="2" t="s">
        <v>107</v>
      </c>
      <c r="D340" s="4">
        <v>342</v>
      </c>
      <c r="E340" s="2" t="s">
        <v>107</v>
      </c>
      <c r="F340" t="s">
        <v>123</v>
      </c>
    </row>
    <row r="341" spans="1:7">
      <c r="A341" s="33">
        <v>42168.305555555555</v>
      </c>
      <c r="B341" s="20">
        <v>59.8</v>
      </c>
      <c r="C341" s="2" t="s">
        <v>107</v>
      </c>
      <c r="D341" s="4">
        <v>487</v>
      </c>
      <c r="E341" s="2" t="s">
        <v>107</v>
      </c>
      <c r="F341" t="s">
        <v>142</v>
      </c>
    </row>
    <row r="342" spans="1:7">
      <c r="A342" s="33">
        <v>42169.305555555555</v>
      </c>
      <c r="B342" s="20">
        <v>59.5</v>
      </c>
      <c r="C342" s="2" t="s">
        <v>107</v>
      </c>
      <c r="D342" s="4">
        <v>539</v>
      </c>
      <c r="E342" s="2" t="s">
        <v>107</v>
      </c>
      <c r="F342" t="s">
        <v>142</v>
      </c>
    </row>
    <row r="343" spans="1:7">
      <c r="A343" s="33">
        <v>42170.625</v>
      </c>
      <c r="B343" s="20">
        <v>58.9</v>
      </c>
      <c r="C343" s="2" t="s">
        <v>107</v>
      </c>
      <c r="D343" s="4">
        <v>275</v>
      </c>
      <c r="E343" s="2" t="s">
        <v>107</v>
      </c>
      <c r="F343" t="s">
        <v>93</v>
      </c>
    </row>
    <row r="344" spans="1:7">
      <c r="A344" s="33">
        <v>42171.5</v>
      </c>
      <c r="B344" s="20">
        <v>58.4</v>
      </c>
      <c r="C344" s="2" t="s">
        <v>107</v>
      </c>
      <c r="D344" s="4">
        <v>306</v>
      </c>
      <c r="E344" s="2" t="s">
        <v>107</v>
      </c>
      <c r="F344" t="s">
        <v>93</v>
      </c>
    </row>
    <row r="345" spans="1:7">
      <c r="A345" s="33">
        <v>42172.3125</v>
      </c>
      <c r="B345" s="20">
        <v>58</v>
      </c>
      <c r="C345" s="2" t="s">
        <v>107</v>
      </c>
      <c r="D345" s="4">
        <v>399</v>
      </c>
      <c r="E345" s="2" t="s">
        <v>107</v>
      </c>
      <c r="F345" t="s">
        <v>142</v>
      </c>
    </row>
    <row r="346" spans="1:7">
      <c r="A346" s="33">
        <v>42173.347222222219</v>
      </c>
      <c r="B346" s="20">
        <v>58.3</v>
      </c>
      <c r="C346" s="2" t="s">
        <v>107</v>
      </c>
      <c r="D346" s="4">
        <v>465</v>
      </c>
      <c r="E346" s="2" t="s">
        <v>107</v>
      </c>
      <c r="F346" t="s">
        <v>93</v>
      </c>
    </row>
    <row r="347" spans="1:7">
      <c r="A347" s="33">
        <v>42174.364583333336</v>
      </c>
      <c r="B347" s="20">
        <v>57.7</v>
      </c>
      <c r="C347" s="2" t="s">
        <v>107</v>
      </c>
      <c r="D347" s="4">
        <v>368</v>
      </c>
      <c r="E347" s="2" t="s">
        <v>107</v>
      </c>
      <c r="F347" t="s">
        <v>123</v>
      </c>
    </row>
    <row r="348" spans="1:7">
      <c r="A348" s="33">
        <v>42175.402777777781</v>
      </c>
      <c r="B348" s="20">
        <v>57.8</v>
      </c>
      <c r="C348" s="2" t="s">
        <v>107</v>
      </c>
      <c r="D348" s="4">
        <v>297</v>
      </c>
      <c r="E348" s="2" t="s">
        <v>107</v>
      </c>
      <c r="F348" t="s">
        <v>93</v>
      </c>
    </row>
    <row r="349" spans="1:7">
      <c r="A349" s="33">
        <v>42176.333333333336</v>
      </c>
      <c r="B349" s="20">
        <v>57.2</v>
      </c>
      <c r="C349" s="2" t="s">
        <v>107</v>
      </c>
      <c r="D349" s="4">
        <v>378</v>
      </c>
      <c r="E349" s="2" t="s">
        <v>107</v>
      </c>
      <c r="F349" t="s">
        <v>93</v>
      </c>
    </row>
    <row r="350" spans="1:7">
      <c r="A350" s="33">
        <v>42177.427083333336</v>
      </c>
      <c r="B350" s="20">
        <v>56.6</v>
      </c>
      <c r="C350" s="2" t="s">
        <v>107</v>
      </c>
      <c r="D350" s="4">
        <v>210</v>
      </c>
      <c r="E350" s="2" t="s">
        <v>107</v>
      </c>
      <c r="F350" t="s">
        <v>93</v>
      </c>
    </row>
    <row r="351" spans="1:7">
      <c r="A351" s="33">
        <v>42178.333333333336</v>
      </c>
      <c r="B351" s="20">
        <v>56</v>
      </c>
      <c r="C351" s="2" t="s">
        <v>107</v>
      </c>
      <c r="D351" s="4">
        <v>298</v>
      </c>
      <c r="E351" s="2" t="s">
        <v>107</v>
      </c>
      <c r="F351" t="s">
        <v>142</v>
      </c>
    </row>
    <row r="352" spans="1:7">
      <c r="A352" s="33">
        <v>42179.333333333336</v>
      </c>
      <c r="B352" s="20">
        <v>55.5</v>
      </c>
      <c r="C352" s="2" t="s">
        <v>107</v>
      </c>
      <c r="D352" s="4">
        <v>214</v>
      </c>
      <c r="E352" s="2" t="s">
        <v>107</v>
      </c>
      <c r="F352" t="s">
        <v>142</v>
      </c>
    </row>
    <row r="353" spans="1:15">
      <c r="A353" s="33">
        <v>42180.319444444445</v>
      </c>
      <c r="B353" s="20">
        <v>55.9</v>
      </c>
      <c r="C353" s="2" t="s">
        <v>107</v>
      </c>
      <c r="D353" s="4">
        <v>130</v>
      </c>
      <c r="E353" s="2" t="s">
        <v>107</v>
      </c>
      <c r="F353" t="s">
        <v>93</v>
      </c>
    </row>
    <row r="354" spans="1:15">
      <c r="A354" s="33">
        <v>42181.40347222222</v>
      </c>
      <c r="B354" s="20">
        <v>61.1</v>
      </c>
      <c r="C354" s="2" t="s">
        <v>107</v>
      </c>
      <c r="D354" s="4">
        <v>164</v>
      </c>
      <c r="E354" s="2" t="s">
        <v>107</v>
      </c>
      <c r="F354" t="s">
        <v>93</v>
      </c>
      <c r="G354" t="s">
        <v>154</v>
      </c>
    </row>
    <row r="355" spans="1:15">
      <c r="A355" s="33">
        <v>42182.370138888888</v>
      </c>
      <c r="B355" s="20">
        <v>60.5</v>
      </c>
      <c r="C355" s="2" t="s">
        <v>107</v>
      </c>
      <c r="D355" s="4">
        <v>198</v>
      </c>
      <c r="E355" s="2" t="s">
        <v>107</v>
      </c>
      <c r="F355" t="s">
        <v>122</v>
      </c>
    </row>
    <row r="356" spans="1:15">
      <c r="A356" s="33">
        <v>42183.36041666667</v>
      </c>
      <c r="B356" s="20">
        <v>60.2</v>
      </c>
      <c r="C356" s="2" t="s">
        <v>107</v>
      </c>
      <c r="D356" s="4">
        <v>272</v>
      </c>
      <c r="E356" s="2" t="s">
        <v>107</v>
      </c>
      <c r="F356" t="s">
        <v>122</v>
      </c>
    </row>
    <row r="357" spans="1:15">
      <c r="A357" s="33">
        <v>42184.375</v>
      </c>
      <c r="B357" s="20">
        <v>60.9</v>
      </c>
      <c r="C357" s="2" t="s">
        <v>107</v>
      </c>
      <c r="D357" s="4">
        <v>149</v>
      </c>
      <c r="E357" s="2" t="s">
        <v>107</v>
      </c>
      <c r="F357" t="s">
        <v>123</v>
      </c>
    </row>
    <row r="358" spans="1:15">
      <c r="A358" s="33">
        <v>42185.375</v>
      </c>
      <c r="B358" s="20">
        <v>59.5</v>
      </c>
      <c r="C358" s="2" t="s">
        <v>107</v>
      </c>
      <c r="D358" s="4">
        <v>265</v>
      </c>
      <c r="E358" s="2" t="s">
        <v>107</v>
      </c>
      <c r="F358" t="s">
        <v>93</v>
      </c>
    </row>
    <row r="359" spans="1:15">
      <c r="A359" s="33">
        <v>42186.4375</v>
      </c>
      <c r="B359" s="20">
        <v>58.5</v>
      </c>
      <c r="C359" s="2" t="s">
        <v>107</v>
      </c>
      <c r="D359" s="4">
        <v>161</v>
      </c>
      <c r="E359" s="2" t="s">
        <v>107</v>
      </c>
      <c r="F359" t="s">
        <v>93</v>
      </c>
    </row>
    <row r="360" spans="1:15">
      <c r="A360" s="33">
        <v>42187.381944444445</v>
      </c>
      <c r="B360" s="20">
        <v>58.3</v>
      </c>
      <c r="C360" s="2" t="s">
        <v>107</v>
      </c>
      <c r="D360" s="4">
        <v>146</v>
      </c>
      <c r="E360" s="2" t="s">
        <v>107</v>
      </c>
      <c r="F360" t="s">
        <v>93</v>
      </c>
    </row>
    <row r="361" spans="1:15">
      <c r="A361" s="33">
        <v>42188.447916666664</v>
      </c>
      <c r="B361" s="20">
        <v>59.5</v>
      </c>
      <c r="C361" s="2" t="s">
        <v>107</v>
      </c>
      <c r="D361" s="4">
        <v>165</v>
      </c>
      <c r="E361" s="2" t="s">
        <v>107</v>
      </c>
      <c r="F361" t="s">
        <v>93</v>
      </c>
    </row>
    <row r="362" spans="1:15">
      <c r="A362" s="33">
        <v>42189.3125</v>
      </c>
      <c r="B362" s="20">
        <v>60.5</v>
      </c>
      <c r="C362" s="2" t="s">
        <v>107</v>
      </c>
      <c r="D362" s="4">
        <v>243</v>
      </c>
      <c r="E362" s="2" t="s">
        <v>107</v>
      </c>
      <c r="F362" t="s">
        <v>122</v>
      </c>
      <c r="G362" t="s">
        <v>154</v>
      </c>
    </row>
    <row r="363" spans="1:15">
      <c r="A363" s="33">
        <v>42190.302083333336</v>
      </c>
      <c r="B363" s="20">
        <v>60</v>
      </c>
      <c r="C363" s="2" t="s">
        <v>107</v>
      </c>
      <c r="D363" s="4">
        <v>248</v>
      </c>
      <c r="E363" s="2" t="s">
        <v>107</v>
      </c>
      <c r="F363" t="s">
        <v>142</v>
      </c>
    </row>
    <row r="364" spans="1:15">
      <c r="A364" s="33">
        <v>42191.354166666664</v>
      </c>
      <c r="B364" s="20">
        <v>59.3</v>
      </c>
      <c r="C364" s="2" t="s">
        <v>107</v>
      </c>
      <c r="D364" s="4">
        <v>299</v>
      </c>
      <c r="E364" s="2" t="s">
        <v>107</v>
      </c>
      <c r="F364" t="s">
        <v>142</v>
      </c>
    </row>
    <row r="365" spans="1:15">
      <c r="A365" s="33">
        <v>42192.354166666664</v>
      </c>
      <c r="B365" s="20">
        <v>57.6</v>
      </c>
      <c r="C365" s="2" t="s">
        <v>107</v>
      </c>
      <c r="D365" s="4">
        <v>347</v>
      </c>
      <c r="E365" s="2" t="s">
        <v>107</v>
      </c>
      <c r="F365" t="s">
        <v>142</v>
      </c>
    </row>
    <row r="366" spans="1:15">
      <c r="A366" s="33">
        <v>42193.354166666664</v>
      </c>
      <c r="B366" s="20">
        <v>57.7</v>
      </c>
      <c r="C366" s="2" t="s">
        <v>107</v>
      </c>
      <c r="D366" s="4">
        <v>321</v>
      </c>
      <c r="E366" s="2" t="s">
        <v>107</v>
      </c>
      <c r="F366" t="s">
        <v>142</v>
      </c>
    </row>
    <row r="367" spans="1:15">
      <c r="A367" s="33">
        <v>42194.375</v>
      </c>
      <c r="B367" s="20">
        <v>56.2</v>
      </c>
      <c r="C367" s="2" t="s">
        <v>107</v>
      </c>
      <c r="D367" s="4">
        <v>265</v>
      </c>
      <c r="E367" s="2" t="s">
        <v>107</v>
      </c>
      <c r="F367" t="s">
        <v>93</v>
      </c>
    </row>
    <row r="368" spans="1:15">
      <c r="A368" s="33">
        <v>42195.451388888891</v>
      </c>
      <c r="B368" s="20">
        <v>57.7</v>
      </c>
      <c r="C368" s="2" t="s">
        <v>107</v>
      </c>
      <c r="D368" s="4">
        <v>288</v>
      </c>
      <c r="E368" s="2" t="s">
        <v>107</v>
      </c>
      <c r="F368" t="s">
        <v>93</v>
      </c>
      <c r="G368" t="s">
        <v>154</v>
      </c>
      <c r="O368" s="33"/>
    </row>
    <row r="369" spans="1:7">
      <c r="A369" s="33">
        <v>42197.46875</v>
      </c>
      <c r="B369" s="20">
        <v>58.9</v>
      </c>
      <c r="C369" s="2" t="s">
        <v>107</v>
      </c>
      <c r="D369" s="4">
        <v>335</v>
      </c>
      <c r="E369" s="2" t="s">
        <v>107</v>
      </c>
      <c r="F369" t="s">
        <v>123</v>
      </c>
    </row>
    <row r="370" spans="1:7">
      <c r="A370" s="33">
        <v>42198.315972222219</v>
      </c>
      <c r="B370" s="20">
        <v>59.1</v>
      </c>
      <c r="C370" s="2" t="s">
        <v>107</v>
      </c>
      <c r="D370" s="4">
        <v>338</v>
      </c>
      <c r="E370" s="2" t="s">
        <v>107</v>
      </c>
      <c r="F370" s="2" t="s">
        <v>142</v>
      </c>
    </row>
    <row r="371" spans="1:7">
      <c r="A371" s="33">
        <v>42199.506944444445</v>
      </c>
      <c r="B371" s="20">
        <v>63.4</v>
      </c>
      <c r="C371" s="2" t="s">
        <v>107</v>
      </c>
      <c r="D371" s="4">
        <v>197</v>
      </c>
      <c r="E371" s="2" t="s">
        <v>107</v>
      </c>
      <c r="F371" t="s">
        <v>93</v>
      </c>
    </row>
    <row r="372" spans="1:7">
      <c r="A372" s="33">
        <v>42200.385416666664</v>
      </c>
      <c r="B372" s="20">
        <v>63.7</v>
      </c>
      <c r="C372" s="2" t="s">
        <v>107</v>
      </c>
      <c r="D372" s="4">
        <v>154</v>
      </c>
      <c r="E372" s="2" t="s">
        <v>107</v>
      </c>
      <c r="F372" t="s">
        <v>93</v>
      </c>
    </row>
    <row r="373" spans="1:7">
      <c r="A373" s="33">
        <v>42201.395833333336</v>
      </c>
      <c r="B373" s="20">
        <v>62.9</v>
      </c>
      <c r="C373" s="2" t="s">
        <v>107</v>
      </c>
      <c r="D373" s="4">
        <v>244</v>
      </c>
      <c r="E373" s="2" t="s">
        <v>107</v>
      </c>
      <c r="F373" t="s">
        <v>93</v>
      </c>
    </row>
    <row r="374" spans="1:7">
      <c r="A374" s="33">
        <v>42202.364583333336</v>
      </c>
      <c r="B374" s="20">
        <v>62.4</v>
      </c>
      <c r="C374" s="2" t="s">
        <v>107</v>
      </c>
      <c r="D374" s="4">
        <v>169</v>
      </c>
      <c r="E374" s="2" t="s">
        <v>107</v>
      </c>
      <c r="F374" t="s">
        <v>93</v>
      </c>
    </row>
    <row r="375" spans="1:7">
      <c r="A375" s="33">
        <v>42203.354166666664</v>
      </c>
      <c r="B375" s="20">
        <v>61.4</v>
      </c>
      <c r="C375" s="2" t="s">
        <v>107</v>
      </c>
      <c r="D375" s="4">
        <v>195</v>
      </c>
      <c r="E375" s="2" t="s">
        <v>107</v>
      </c>
      <c r="F375" t="s">
        <v>123</v>
      </c>
    </row>
    <row r="376" spans="1:7">
      <c r="A376" s="33">
        <v>42204.347222222219</v>
      </c>
      <c r="B376" s="20">
        <v>60.2</v>
      </c>
      <c r="C376" s="2" t="s">
        <v>107</v>
      </c>
      <c r="D376" s="4">
        <v>187</v>
      </c>
      <c r="E376" s="2" t="s">
        <v>107</v>
      </c>
      <c r="F376" t="s">
        <v>123</v>
      </c>
    </row>
    <row r="377" spans="1:7">
      <c r="A377" s="33">
        <v>42205.322916666664</v>
      </c>
      <c r="B377" s="20">
        <v>60.2</v>
      </c>
      <c r="C377" s="2" t="s">
        <v>107</v>
      </c>
      <c r="D377" s="4">
        <v>203</v>
      </c>
      <c r="E377" s="2" t="s">
        <v>107</v>
      </c>
      <c r="F377" t="s">
        <v>142</v>
      </c>
    </row>
    <row r="378" spans="1:7">
      <c r="A378" s="33">
        <v>42205.416666666664</v>
      </c>
      <c r="B378" s="20">
        <v>62.1</v>
      </c>
      <c r="C378" s="2" t="s">
        <v>107</v>
      </c>
      <c r="D378" s="4">
        <v>181</v>
      </c>
      <c r="E378" s="2" t="s">
        <v>107</v>
      </c>
      <c r="F378" t="s">
        <v>93</v>
      </c>
      <c r="G378" t="s">
        <v>154</v>
      </c>
    </row>
    <row r="379" spans="1:7">
      <c r="A379" s="33">
        <v>42206.340277777781</v>
      </c>
      <c r="B379" s="20">
        <v>61.5</v>
      </c>
      <c r="C379" s="2" t="s">
        <v>107</v>
      </c>
      <c r="D379" s="4">
        <v>91</v>
      </c>
      <c r="E379" s="2" t="s">
        <v>107</v>
      </c>
      <c r="F379" t="s">
        <v>93</v>
      </c>
    </row>
    <row r="380" spans="1:7">
      <c r="A380" s="33">
        <v>42208.375</v>
      </c>
      <c r="B380" s="20">
        <v>60.5</v>
      </c>
      <c r="C380" s="2" t="s">
        <v>107</v>
      </c>
      <c r="D380" s="4">
        <v>61</v>
      </c>
      <c r="E380" s="2" t="s">
        <v>107</v>
      </c>
      <c r="F380" t="s">
        <v>123</v>
      </c>
    </row>
    <row r="381" spans="1:7">
      <c r="A381" s="33">
        <v>42209.319444444445</v>
      </c>
      <c r="B381" s="20">
        <v>60.3</v>
      </c>
      <c r="C381" s="2" t="s">
        <v>107</v>
      </c>
      <c r="D381" s="4">
        <v>105</v>
      </c>
      <c r="E381" s="2" t="s">
        <v>107</v>
      </c>
      <c r="F381" t="s">
        <v>142</v>
      </c>
    </row>
    <row r="382" spans="1:7">
      <c r="A382" s="33">
        <v>42210.395833333336</v>
      </c>
      <c r="B382" s="20">
        <v>59.8</v>
      </c>
      <c r="C382" s="2" t="s">
        <v>107</v>
      </c>
      <c r="D382" s="4">
        <v>57</v>
      </c>
      <c r="E382" s="2" t="s">
        <v>107</v>
      </c>
      <c r="F382" t="s">
        <v>93</v>
      </c>
    </row>
    <row r="383" spans="1:7">
      <c r="A383" s="33">
        <v>42211.354166666664</v>
      </c>
      <c r="B383" s="20">
        <v>60.4</v>
      </c>
      <c r="C383" s="2" t="s">
        <v>107</v>
      </c>
      <c r="D383" s="4">
        <v>20</v>
      </c>
      <c r="E383" s="2" t="s">
        <v>107</v>
      </c>
      <c r="F383" t="s">
        <v>93</v>
      </c>
    </row>
    <row r="384" spans="1:7">
      <c r="A384" s="33">
        <v>42212.315972222219</v>
      </c>
      <c r="B384" s="20">
        <v>59.8</v>
      </c>
      <c r="C384" s="2" t="s">
        <v>107</v>
      </c>
      <c r="D384" s="4">
        <v>71</v>
      </c>
      <c r="E384" s="2" t="s">
        <v>107</v>
      </c>
      <c r="F384" t="s">
        <v>142</v>
      </c>
    </row>
    <row r="385" spans="1:7">
      <c r="A385" s="33">
        <v>42213.347916666666</v>
      </c>
      <c r="B385" s="20">
        <v>58.8</v>
      </c>
      <c r="C385" s="2" t="s">
        <v>107</v>
      </c>
      <c r="D385" s="4">
        <v>46</v>
      </c>
      <c r="E385" s="2" t="s">
        <v>107</v>
      </c>
      <c r="F385" t="s">
        <v>93</v>
      </c>
    </row>
    <row r="386" spans="1:7">
      <c r="A386" s="33">
        <v>42214.458333333336</v>
      </c>
      <c r="B386" s="20">
        <v>59.6</v>
      </c>
      <c r="C386" s="2" t="s">
        <v>107</v>
      </c>
      <c r="D386" s="4">
        <v>79</v>
      </c>
      <c r="E386" s="2" t="s">
        <v>107</v>
      </c>
      <c r="F386" t="s">
        <v>93</v>
      </c>
    </row>
    <row r="387" spans="1:7">
      <c r="A387" s="33">
        <v>42215.333333333336</v>
      </c>
      <c r="B387" s="20">
        <v>58.9</v>
      </c>
      <c r="C387" s="2" t="s">
        <v>107</v>
      </c>
      <c r="D387" s="4">
        <v>98</v>
      </c>
      <c r="E387" s="2" t="s">
        <v>107</v>
      </c>
      <c r="F387" t="s">
        <v>142</v>
      </c>
    </row>
    <row r="388" spans="1:7">
      <c r="A388" s="33">
        <v>42216.333333333336</v>
      </c>
      <c r="B388" s="20">
        <v>58.5</v>
      </c>
      <c r="C388" s="2" t="s">
        <v>107</v>
      </c>
      <c r="D388" s="4">
        <v>60</v>
      </c>
      <c r="E388" s="2" t="s">
        <v>107</v>
      </c>
      <c r="F388" t="s">
        <v>142</v>
      </c>
    </row>
    <row r="389" spans="1:7">
      <c r="A389" s="33">
        <v>42217.322916666664</v>
      </c>
      <c r="B389" s="20">
        <v>58.4</v>
      </c>
      <c r="C389" s="2" t="s">
        <v>107</v>
      </c>
      <c r="D389" s="4">
        <v>54</v>
      </c>
      <c r="E389" s="2" t="s">
        <v>107</v>
      </c>
      <c r="F389" t="s">
        <v>142</v>
      </c>
    </row>
    <row r="390" spans="1:7">
      <c r="A390" s="33">
        <v>42218.315972222219</v>
      </c>
      <c r="B390" s="20">
        <v>59.6</v>
      </c>
      <c r="C390" s="2" t="s">
        <v>107</v>
      </c>
      <c r="D390" s="4">
        <v>58</v>
      </c>
      <c r="E390" s="2" t="s">
        <v>107</v>
      </c>
      <c r="F390" t="s">
        <v>142</v>
      </c>
    </row>
    <row r="391" spans="1:7">
      <c r="A391" s="33">
        <v>42219.347222222219</v>
      </c>
      <c r="B391" s="20">
        <v>59.8</v>
      </c>
      <c r="C391" s="2" t="s">
        <v>107</v>
      </c>
      <c r="D391" s="4">
        <v>49</v>
      </c>
      <c r="E391" s="2" t="s">
        <v>107</v>
      </c>
      <c r="F391" t="s">
        <v>122</v>
      </c>
    </row>
    <row r="392" spans="1:7">
      <c r="A392" s="33">
        <v>42219.595833333333</v>
      </c>
      <c r="B392" s="20">
        <v>60.5</v>
      </c>
      <c r="C392" s="2" t="s">
        <v>107</v>
      </c>
      <c r="D392" s="4">
        <v>217</v>
      </c>
      <c r="E392" s="2" t="s">
        <v>107</v>
      </c>
      <c r="F392" t="s">
        <v>93</v>
      </c>
      <c r="G392" t="s">
        <v>154</v>
      </c>
    </row>
    <row r="393" spans="1:7">
      <c r="A393" s="33">
        <v>42220.305555555555</v>
      </c>
      <c r="B393" s="20">
        <v>60.2</v>
      </c>
      <c r="C393" s="2" t="s">
        <v>107</v>
      </c>
      <c r="D393" s="4">
        <v>114</v>
      </c>
      <c r="E393" s="2" t="s">
        <v>107</v>
      </c>
      <c r="F393" t="s">
        <v>142</v>
      </c>
    </row>
    <row r="394" spans="1:7">
      <c r="A394" s="33">
        <v>42221.375</v>
      </c>
      <c r="B394" s="20">
        <v>60.6</v>
      </c>
      <c r="C394" s="2" t="s">
        <v>107</v>
      </c>
      <c r="D394" s="4">
        <v>129</v>
      </c>
      <c r="E394" s="2" t="s">
        <v>107</v>
      </c>
      <c r="F394" t="s">
        <v>142</v>
      </c>
    </row>
    <row r="395" spans="1:7">
      <c r="A395" s="33">
        <v>42222.555555555555</v>
      </c>
      <c r="B395" s="20">
        <v>61.1</v>
      </c>
      <c r="C395" s="2" t="s">
        <v>107</v>
      </c>
      <c r="D395" s="4">
        <v>73</v>
      </c>
      <c r="E395" s="2" t="s">
        <v>107</v>
      </c>
      <c r="F395" t="s">
        <v>93</v>
      </c>
    </row>
    <row r="396" spans="1:7">
      <c r="A396" s="33">
        <v>42223.385416666664</v>
      </c>
      <c r="B396" s="20">
        <v>59.9</v>
      </c>
      <c r="C396" s="2" t="s">
        <v>107</v>
      </c>
      <c r="D396" s="4">
        <v>82</v>
      </c>
      <c r="E396" s="2" t="s">
        <v>107</v>
      </c>
      <c r="F396" t="s">
        <v>93</v>
      </c>
    </row>
    <row r="397" spans="1:7">
      <c r="A397" s="33">
        <v>42224.375</v>
      </c>
      <c r="B397" s="20">
        <v>59.1</v>
      </c>
      <c r="C397" s="2" t="s">
        <v>107</v>
      </c>
      <c r="D397" s="4">
        <v>31</v>
      </c>
      <c r="E397" s="2" t="s">
        <v>107</v>
      </c>
      <c r="F397" t="s">
        <v>122</v>
      </c>
    </row>
    <row r="398" spans="1:7">
      <c r="A398" s="33">
        <v>42225.364583333336</v>
      </c>
      <c r="B398" s="20">
        <v>59.4</v>
      </c>
      <c r="C398" s="2" t="s">
        <v>107</v>
      </c>
      <c r="D398" s="4">
        <v>59</v>
      </c>
      <c r="E398" s="2" t="s">
        <v>107</v>
      </c>
      <c r="F398" t="s">
        <v>93</v>
      </c>
    </row>
    <row r="399" spans="1:7">
      <c r="A399" s="33">
        <v>42226.413194444445</v>
      </c>
      <c r="B399" s="20">
        <v>59</v>
      </c>
      <c r="C399" s="2" t="s">
        <v>107</v>
      </c>
      <c r="D399" s="4">
        <v>51</v>
      </c>
      <c r="E399" s="2" t="s">
        <v>107</v>
      </c>
      <c r="F399" t="s">
        <v>93</v>
      </c>
    </row>
    <row r="400" spans="1:7">
      <c r="A400" s="33">
        <v>42227.416666666664</v>
      </c>
      <c r="B400" s="20">
        <v>58.8</v>
      </c>
      <c r="C400" s="2" t="s">
        <v>107</v>
      </c>
      <c r="D400" s="4">
        <v>122</v>
      </c>
      <c r="E400" s="2" t="s">
        <v>107</v>
      </c>
      <c r="F400" t="s">
        <v>122</v>
      </c>
    </row>
    <row r="401" spans="1:7">
      <c r="A401" s="33">
        <v>42228.395833333336</v>
      </c>
      <c r="B401" s="20">
        <v>59.8</v>
      </c>
      <c r="C401" s="2" t="s">
        <v>107</v>
      </c>
      <c r="D401" s="4">
        <v>79</v>
      </c>
      <c r="E401" s="2" t="s">
        <v>107</v>
      </c>
      <c r="F401" t="s">
        <v>93</v>
      </c>
    </row>
    <row r="402" spans="1:7">
      <c r="A402" s="33">
        <v>42230.499305555553</v>
      </c>
      <c r="B402" s="20">
        <v>60.4</v>
      </c>
      <c r="C402" s="2" t="s">
        <v>107</v>
      </c>
      <c r="D402" s="4">
        <v>221</v>
      </c>
      <c r="E402" s="2" t="s">
        <v>107</v>
      </c>
      <c r="F402" t="s">
        <v>93</v>
      </c>
      <c r="G402" t="s">
        <v>154</v>
      </c>
    </row>
    <row r="403" spans="1:7">
      <c r="A403" s="33">
        <v>42231.340277777781</v>
      </c>
      <c r="B403" s="20">
        <v>60.4</v>
      </c>
      <c r="C403" s="2" t="s">
        <v>107</v>
      </c>
      <c r="D403" s="4">
        <v>106</v>
      </c>
      <c r="E403" s="2" t="s">
        <v>107</v>
      </c>
      <c r="F403" t="s">
        <v>123</v>
      </c>
    </row>
    <row r="404" spans="1:7">
      <c r="A404" s="33">
        <v>42232.347222222219</v>
      </c>
      <c r="B404" s="20">
        <v>61</v>
      </c>
      <c r="C404" s="2" t="s">
        <v>107</v>
      </c>
      <c r="D404" s="4">
        <v>60</v>
      </c>
      <c r="E404" s="2" t="s">
        <v>107</v>
      </c>
      <c r="F404" t="s">
        <v>123</v>
      </c>
    </row>
    <row r="405" spans="1:7">
      <c r="A405" s="33">
        <v>42233.392361111109</v>
      </c>
      <c r="B405" s="20">
        <v>61.9</v>
      </c>
      <c r="C405" s="2" t="s">
        <v>107</v>
      </c>
      <c r="D405" s="4">
        <v>47</v>
      </c>
      <c r="E405" s="2" t="s">
        <v>107</v>
      </c>
      <c r="F405" t="s">
        <v>93</v>
      </c>
    </row>
    <row r="406" spans="1:7">
      <c r="A406" s="33">
        <v>42234.34375</v>
      </c>
      <c r="B406" s="20">
        <v>60.2</v>
      </c>
      <c r="C406" s="2" t="s">
        <v>107</v>
      </c>
      <c r="D406" s="4">
        <v>145</v>
      </c>
      <c r="E406" s="2" t="s">
        <v>107</v>
      </c>
      <c r="F406" t="s">
        <v>93</v>
      </c>
    </row>
    <row r="407" spans="1:7">
      <c r="A407" s="33">
        <v>42235.34375</v>
      </c>
      <c r="B407" s="20">
        <v>60.4</v>
      </c>
      <c r="C407" s="2" t="s">
        <v>107</v>
      </c>
      <c r="D407" s="4">
        <v>165</v>
      </c>
      <c r="E407" s="2" t="s">
        <v>107</v>
      </c>
      <c r="F407" t="s">
        <v>123</v>
      </c>
    </row>
    <row r="408" spans="1:7">
      <c r="A408" s="33">
        <v>42236.506249999999</v>
      </c>
      <c r="B408" s="20">
        <v>60.4</v>
      </c>
      <c r="C408" s="2" t="s">
        <v>107</v>
      </c>
      <c r="D408" s="4">
        <v>178</v>
      </c>
      <c r="E408" s="2" t="s">
        <v>107</v>
      </c>
      <c r="F408" t="s">
        <v>93</v>
      </c>
    </row>
    <row r="409" spans="1:7">
      <c r="A409" s="33">
        <v>42237.380555555559</v>
      </c>
      <c r="B409" s="20">
        <v>60.2</v>
      </c>
      <c r="C409" s="2" t="s">
        <v>107</v>
      </c>
      <c r="D409" s="4">
        <v>132</v>
      </c>
      <c r="E409" s="2" t="s">
        <v>107</v>
      </c>
      <c r="F409" t="s">
        <v>93</v>
      </c>
    </row>
    <row r="410" spans="1:7">
      <c r="A410" s="33">
        <v>42238.416666666664</v>
      </c>
      <c r="B410" s="20">
        <v>60.3</v>
      </c>
      <c r="C410" s="2" t="s">
        <v>107</v>
      </c>
      <c r="D410" s="4">
        <v>156</v>
      </c>
      <c r="E410" s="2" t="s">
        <v>107</v>
      </c>
      <c r="F410" t="s">
        <v>93</v>
      </c>
    </row>
    <row r="411" spans="1:7">
      <c r="A411" s="33">
        <v>42239.354166666664</v>
      </c>
      <c r="B411" s="20">
        <v>60.9</v>
      </c>
      <c r="C411" s="2" t="s">
        <v>107</v>
      </c>
      <c r="D411" s="4">
        <v>207</v>
      </c>
      <c r="E411" s="2" t="s">
        <v>107</v>
      </c>
      <c r="F411" t="s">
        <v>93</v>
      </c>
    </row>
    <row r="412" spans="1:7">
      <c r="A412" s="33">
        <v>42240.40625</v>
      </c>
      <c r="B412" s="20">
        <v>61.3</v>
      </c>
      <c r="C412" s="2" t="s">
        <v>107</v>
      </c>
      <c r="D412" s="4">
        <v>281</v>
      </c>
      <c r="E412" s="2" t="s">
        <v>107</v>
      </c>
      <c r="F412" t="s">
        <v>93</v>
      </c>
      <c r="G412" t="s">
        <v>154</v>
      </c>
    </row>
    <row r="413" spans="1:7">
      <c r="A413" s="33">
        <v>42241.333333333336</v>
      </c>
      <c r="B413" s="20">
        <v>60.7</v>
      </c>
      <c r="C413" s="2" t="s">
        <v>107</v>
      </c>
      <c r="D413" s="4">
        <v>201</v>
      </c>
      <c r="E413" s="2" t="s">
        <v>107</v>
      </c>
      <c r="F413" t="s">
        <v>93</v>
      </c>
    </row>
    <row r="414" spans="1:7">
      <c r="A414" s="33">
        <v>42242.322916666664</v>
      </c>
      <c r="B414" s="20">
        <v>60.5</v>
      </c>
      <c r="C414" s="2" t="s">
        <v>107</v>
      </c>
      <c r="D414" s="4">
        <v>175</v>
      </c>
      <c r="E414" s="2" t="s">
        <v>107</v>
      </c>
      <c r="F414" t="s">
        <v>93</v>
      </c>
    </row>
    <row r="415" spans="1:7">
      <c r="A415" s="33">
        <v>42243.368055555555</v>
      </c>
      <c r="B415" s="20">
        <v>60</v>
      </c>
      <c r="C415" s="2" t="s">
        <v>107</v>
      </c>
      <c r="D415" s="4">
        <v>167</v>
      </c>
      <c r="E415" s="2" t="s">
        <v>107</v>
      </c>
      <c r="F415" t="s">
        <v>93</v>
      </c>
    </row>
    <row r="416" spans="1:7">
      <c r="A416" s="33">
        <v>42245.479166666664</v>
      </c>
      <c r="B416" s="20">
        <v>60.9</v>
      </c>
      <c r="C416" s="2" t="s">
        <v>107</v>
      </c>
      <c r="D416" s="4">
        <v>164</v>
      </c>
      <c r="E416" s="2" t="s">
        <v>107</v>
      </c>
      <c r="F416" t="s">
        <v>93</v>
      </c>
    </row>
    <row r="417" spans="1:7">
      <c r="A417" s="33">
        <v>42246.381944444445</v>
      </c>
      <c r="B417" s="20">
        <v>61.9</v>
      </c>
      <c r="C417" s="2" t="s">
        <v>107</v>
      </c>
      <c r="D417" s="4">
        <v>35</v>
      </c>
      <c r="E417" s="2" t="s">
        <v>107</v>
      </c>
      <c r="F417" t="s">
        <v>93</v>
      </c>
    </row>
    <row r="418" spans="1:7">
      <c r="A418" s="33">
        <v>42247.380555555559</v>
      </c>
      <c r="B418" s="20">
        <v>62.6</v>
      </c>
      <c r="C418" s="2" t="s">
        <v>107</v>
      </c>
      <c r="D418" s="4">
        <v>1</v>
      </c>
      <c r="E418" s="2" t="s">
        <v>107</v>
      </c>
      <c r="F418" t="s">
        <v>93</v>
      </c>
    </row>
    <row r="419" spans="1:7">
      <c r="A419" s="33">
        <v>42248.40625</v>
      </c>
      <c r="B419" s="20">
        <v>59.4</v>
      </c>
      <c r="C419" s="2" t="s">
        <v>107</v>
      </c>
      <c r="D419" s="4">
        <v>304</v>
      </c>
      <c r="E419" s="2" t="s">
        <v>107</v>
      </c>
      <c r="F419" t="s">
        <v>93</v>
      </c>
      <c r="G419" t="s">
        <v>154</v>
      </c>
    </row>
    <row r="420" spans="1:7">
      <c r="A420" s="33">
        <v>42249.436111111114</v>
      </c>
      <c r="B420" s="20">
        <v>60.8</v>
      </c>
      <c r="C420" s="2" t="s">
        <v>107</v>
      </c>
      <c r="D420" s="4">
        <v>193</v>
      </c>
      <c r="E420" s="2" t="s">
        <v>107</v>
      </c>
      <c r="F420" t="s">
        <v>213</v>
      </c>
    </row>
    <row r="421" spans="1:7">
      <c r="A421" s="33">
        <v>42250.375</v>
      </c>
      <c r="B421" s="20">
        <v>62.2</v>
      </c>
      <c r="C421" s="2" t="s">
        <v>107</v>
      </c>
      <c r="D421" s="4">
        <v>119</v>
      </c>
      <c r="E421" s="2" t="s">
        <v>107</v>
      </c>
      <c r="F421" t="s">
        <v>93</v>
      </c>
    </row>
    <row r="422" spans="1:7">
      <c r="A422" s="33">
        <v>42251.340277777781</v>
      </c>
      <c r="B422" s="20">
        <v>63.4</v>
      </c>
      <c r="C422" s="2" t="s">
        <v>107</v>
      </c>
      <c r="D422" s="4">
        <v>76</v>
      </c>
      <c r="E422" s="2" t="s">
        <v>107</v>
      </c>
      <c r="F422" t="s">
        <v>93</v>
      </c>
    </row>
    <row r="423" spans="1:7">
      <c r="A423" s="33">
        <v>42251.381944444445</v>
      </c>
      <c r="B423" s="20">
        <v>63.1</v>
      </c>
      <c r="C423" s="2" t="s">
        <v>107</v>
      </c>
      <c r="D423" s="4">
        <v>167</v>
      </c>
      <c r="E423" s="2" t="s">
        <v>107</v>
      </c>
      <c r="F423" t="s">
        <v>93</v>
      </c>
    </row>
    <row r="424" spans="1:7">
      <c r="A424" s="33">
        <v>42252.347222222219</v>
      </c>
      <c r="B424" s="20">
        <v>64.3</v>
      </c>
      <c r="C424" s="2" t="s">
        <v>107</v>
      </c>
      <c r="D424" s="4">
        <v>159</v>
      </c>
      <c r="E424" s="2" t="s">
        <v>107</v>
      </c>
      <c r="F424" t="s">
        <v>93</v>
      </c>
    </row>
    <row r="425" spans="1:7">
      <c r="A425" s="33">
        <v>42253.361805555556</v>
      </c>
      <c r="B425" s="20">
        <v>65.5</v>
      </c>
      <c r="C425" s="2" t="s">
        <v>107</v>
      </c>
      <c r="D425" s="4">
        <v>51</v>
      </c>
      <c r="E425" s="2" t="s">
        <v>107</v>
      </c>
      <c r="F425" t="s">
        <v>93</v>
      </c>
    </row>
    <row r="426" spans="1:7">
      <c r="A426" s="33">
        <v>42254.416666666664</v>
      </c>
      <c r="B426" s="20">
        <v>65.5</v>
      </c>
      <c r="C426" s="2" t="s">
        <v>107</v>
      </c>
      <c r="D426" s="4">
        <v>149</v>
      </c>
      <c r="E426" s="2" t="s">
        <v>107</v>
      </c>
      <c r="F426" t="s">
        <v>93</v>
      </c>
    </row>
    <row r="427" spans="1:7">
      <c r="A427" s="33">
        <v>42255.333333333336</v>
      </c>
      <c r="B427" s="20">
        <v>65.7</v>
      </c>
      <c r="C427" s="2" t="s">
        <v>107</v>
      </c>
      <c r="D427" s="4">
        <v>133</v>
      </c>
      <c r="E427" s="2" t="s">
        <v>107</v>
      </c>
      <c r="F427" t="s">
        <v>93</v>
      </c>
    </row>
    <row r="428" spans="1:7">
      <c r="A428" s="33">
        <v>42256.333333333336</v>
      </c>
      <c r="B428" s="20">
        <v>65.599999999999994</v>
      </c>
      <c r="C428" s="2" t="s">
        <v>107</v>
      </c>
      <c r="D428" s="4">
        <v>159</v>
      </c>
      <c r="E428" s="2" t="s">
        <v>107</v>
      </c>
      <c r="F428" t="s">
        <v>93</v>
      </c>
    </row>
    <row r="429" spans="1:7">
      <c r="A429" s="33">
        <v>42258.374305555553</v>
      </c>
      <c r="B429" s="20">
        <v>65.599999999999994</v>
      </c>
      <c r="C429" s="2" t="s">
        <v>107</v>
      </c>
      <c r="D429" s="4">
        <v>46</v>
      </c>
      <c r="E429" s="2" t="s">
        <v>107</v>
      </c>
      <c r="F429" t="s">
        <v>213</v>
      </c>
    </row>
    <row r="430" spans="1:7">
      <c r="A430" s="33">
        <v>42259.4375</v>
      </c>
      <c r="B430" s="20">
        <v>64.400000000000006</v>
      </c>
      <c r="C430" s="2" t="s">
        <v>107</v>
      </c>
      <c r="D430" s="4">
        <v>132</v>
      </c>
      <c r="E430" s="2" t="s">
        <v>107</v>
      </c>
      <c r="F430" t="s">
        <v>215</v>
      </c>
    </row>
    <row r="431" spans="1:7">
      <c r="A431" s="33">
        <v>42259.4375</v>
      </c>
      <c r="D431" s="4">
        <v>214</v>
      </c>
      <c r="E431" s="2" t="s">
        <v>107</v>
      </c>
      <c r="F431" t="s">
        <v>215</v>
      </c>
    </row>
    <row r="432" spans="1:7">
      <c r="A432" s="33">
        <v>42260.333333333336</v>
      </c>
      <c r="B432" s="20">
        <v>63.9</v>
      </c>
      <c r="C432" s="2" t="s">
        <v>107</v>
      </c>
      <c r="D432" s="4">
        <v>168</v>
      </c>
      <c r="E432" s="2" t="s">
        <v>107</v>
      </c>
      <c r="F432" t="s">
        <v>122</v>
      </c>
      <c r="G432" t="s">
        <v>218</v>
      </c>
    </row>
    <row r="433" spans="1:7">
      <c r="A433" s="33">
        <v>42266.375</v>
      </c>
      <c r="B433" s="20">
        <v>62.2</v>
      </c>
      <c r="C433" s="2" t="s">
        <v>107</v>
      </c>
      <c r="D433" s="4">
        <v>0</v>
      </c>
      <c r="E433" s="2" t="s">
        <v>107</v>
      </c>
      <c r="F433" t="s">
        <v>93</v>
      </c>
    </row>
    <row r="434" spans="1:7">
      <c r="A434" s="33">
        <v>42266.414583333331</v>
      </c>
      <c r="B434" s="20">
        <v>60.4</v>
      </c>
      <c r="C434" s="2" t="s">
        <v>107</v>
      </c>
      <c r="D434" s="4">
        <v>72</v>
      </c>
      <c r="E434" s="2" t="s">
        <v>107</v>
      </c>
      <c r="F434" t="s">
        <v>93</v>
      </c>
    </row>
    <row r="435" spans="1:7">
      <c r="A435" s="33">
        <v>42267.381944444445</v>
      </c>
      <c r="B435" s="20">
        <v>63</v>
      </c>
      <c r="C435" s="2" t="s">
        <v>107</v>
      </c>
      <c r="D435" s="4">
        <v>208</v>
      </c>
      <c r="E435" s="2" t="s">
        <v>107</v>
      </c>
      <c r="F435" t="s">
        <v>93</v>
      </c>
    </row>
    <row r="436" spans="1:7">
      <c r="A436" s="33">
        <v>42268.458333333336</v>
      </c>
      <c r="B436" s="20">
        <v>64.5</v>
      </c>
      <c r="C436" s="2" t="s">
        <v>107</v>
      </c>
      <c r="D436" s="4">
        <v>18</v>
      </c>
      <c r="E436" s="2" t="s">
        <v>107</v>
      </c>
      <c r="F436" t="s">
        <v>93</v>
      </c>
      <c r="G436" t="s">
        <v>154</v>
      </c>
    </row>
    <row r="437" spans="1:7">
      <c r="A437" s="33">
        <v>42269.333333333336</v>
      </c>
      <c r="B437" s="20">
        <v>64.900000000000006</v>
      </c>
      <c r="C437" s="2" t="s">
        <v>107</v>
      </c>
      <c r="D437" s="4">
        <v>3</v>
      </c>
      <c r="E437" s="2" t="s">
        <v>107</v>
      </c>
      <c r="F437" t="s">
        <v>93</v>
      </c>
    </row>
    <row r="438" spans="1:7">
      <c r="A438" s="33">
        <v>42269.423611111109</v>
      </c>
      <c r="D438" s="4">
        <v>118</v>
      </c>
      <c r="E438" s="2" t="s">
        <v>107</v>
      </c>
      <c r="F438" t="s">
        <v>93</v>
      </c>
    </row>
    <row r="439" spans="1:7">
      <c r="A439" s="33">
        <v>42270.347222222219</v>
      </c>
      <c r="B439" s="20">
        <v>64.599999999999994</v>
      </c>
      <c r="C439" s="2" t="s">
        <v>107</v>
      </c>
      <c r="D439" s="4">
        <v>73</v>
      </c>
      <c r="E439" s="2" t="s">
        <v>107</v>
      </c>
      <c r="F439" t="s">
        <v>213</v>
      </c>
    </row>
    <row r="440" spans="1:7">
      <c r="A440" s="33">
        <v>42271.333333333336</v>
      </c>
      <c r="B440" s="20">
        <v>65.099999999999994</v>
      </c>
      <c r="C440" s="2" t="s">
        <v>107</v>
      </c>
      <c r="D440" s="4">
        <v>7</v>
      </c>
      <c r="E440" s="2" t="s">
        <v>107</v>
      </c>
      <c r="F440" t="s">
        <v>93</v>
      </c>
    </row>
    <row r="441" spans="1:7">
      <c r="A441" s="33">
        <v>42272.466666666667</v>
      </c>
      <c r="B441" s="20">
        <v>64.2</v>
      </c>
      <c r="C441" s="2" t="s">
        <v>107</v>
      </c>
      <c r="D441" s="4">
        <v>15</v>
      </c>
      <c r="E441" s="2" t="s">
        <v>107</v>
      </c>
      <c r="F441" t="s">
        <v>93</v>
      </c>
    </row>
    <row r="442" spans="1:7">
      <c r="A442" s="33">
        <v>42273.357638888891</v>
      </c>
      <c r="B442" s="20">
        <v>64.8</v>
      </c>
      <c r="C442" s="2" t="s">
        <v>107</v>
      </c>
      <c r="D442" s="4">
        <v>7</v>
      </c>
      <c r="E442" s="2" t="s">
        <v>107</v>
      </c>
      <c r="F442" t="s">
        <v>122</v>
      </c>
    </row>
    <row r="443" spans="1:7">
      <c r="A443" s="33">
        <v>42274.441666666666</v>
      </c>
      <c r="B443" s="20">
        <v>63.5</v>
      </c>
      <c r="C443" s="2" t="s">
        <v>107</v>
      </c>
      <c r="D443" s="4">
        <v>13</v>
      </c>
      <c r="E443" s="2" t="s">
        <v>107</v>
      </c>
      <c r="F443" t="s">
        <v>122</v>
      </c>
    </row>
    <row r="444" spans="1:7">
      <c r="A444" s="33">
        <v>42275.402777777781</v>
      </c>
      <c r="B444" s="20">
        <v>65.2</v>
      </c>
      <c r="C444" s="2" t="s">
        <v>107</v>
      </c>
      <c r="D444" s="4">
        <v>0</v>
      </c>
      <c r="E444" s="2" t="s">
        <v>107</v>
      </c>
      <c r="F444" t="s">
        <v>213</v>
      </c>
    </row>
    <row r="445" spans="1:7">
      <c r="A445" s="33">
        <v>42275.533333333333</v>
      </c>
      <c r="B445" s="20">
        <v>62.8</v>
      </c>
      <c r="C445" s="2" t="s">
        <v>107</v>
      </c>
      <c r="D445" s="4">
        <v>60</v>
      </c>
      <c r="E445" s="2" t="s">
        <v>107</v>
      </c>
      <c r="F445" t="s">
        <v>93</v>
      </c>
    </row>
    <row r="446" spans="1:7">
      <c r="A446" s="33">
        <v>42276.370138888888</v>
      </c>
      <c r="B446" s="20">
        <v>63.4</v>
      </c>
      <c r="C446" s="2" t="s">
        <v>107</v>
      </c>
      <c r="D446" s="4">
        <v>43</v>
      </c>
      <c r="E446" s="2" t="s">
        <v>107</v>
      </c>
      <c r="F446" t="s">
        <v>93</v>
      </c>
    </row>
    <row r="447" spans="1:7">
      <c r="A447" s="33">
        <v>42277.385416666664</v>
      </c>
      <c r="B447" s="20">
        <v>64.400000000000006</v>
      </c>
      <c r="C447" s="2" t="s">
        <v>107</v>
      </c>
      <c r="D447" s="4">
        <v>76</v>
      </c>
      <c r="E447" s="2" t="s">
        <v>107</v>
      </c>
      <c r="F447" t="s">
        <v>213</v>
      </c>
    </row>
    <row r="448" spans="1:7">
      <c r="A448" s="33">
        <v>42278.333333333336</v>
      </c>
      <c r="B448" s="20">
        <v>65.8</v>
      </c>
      <c r="C448" s="2" t="s">
        <v>107</v>
      </c>
      <c r="D448" s="4">
        <v>84</v>
      </c>
      <c r="E448" s="2" t="s">
        <v>107</v>
      </c>
      <c r="F448" t="s">
        <v>93</v>
      </c>
    </row>
    <row r="449" spans="1:7">
      <c r="A449" s="33">
        <v>42279.32916666667</v>
      </c>
      <c r="B449" s="20">
        <v>64.599999999999994</v>
      </c>
      <c r="C449" s="2" t="s">
        <v>107</v>
      </c>
      <c r="D449" s="4">
        <v>103</v>
      </c>
      <c r="E449" s="2" t="s">
        <v>107</v>
      </c>
      <c r="F449" t="s">
        <v>93</v>
      </c>
    </row>
    <row r="450" spans="1:7">
      <c r="A450" s="33">
        <v>42280.333333333336</v>
      </c>
      <c r="B450" s="20">
        <v>64.5</v>
      </c>
      <c r="C450" s="2" t="s">
        <v>107</v>
      </c>
      <c r="D450" s="4">
        <v>65</v>
      </c>
      <c r="E450" s="2" t="s">
        <v>107</v>
      </c>
      <c r="F450" t="s">
        <v>93</v>
      </c>
    </row>
    <row r="451" spans="1:7">
      <c r="A451" s="33">
        <v>42281.333333333336</v>
      </c>
      <c r="B451" s="20">
        <v>63.3</v>
      </c>
      <c r="C451" s="2" t="s">
        <v>107</v>
      </c>
      <c r="D451" s="4">
        <v>63</v>
      </c>
      <c r="E451" s="2" t="s">
        <v>107</v>
      </c>
      <c r="F451" t="s">
        <v>93</v>
      </c>
    </row>
    <row r="452" spans="1:7">
      <c r="A452" s="33">
        <v>42282.347222222219</v>
      </c>
      <c r="B452" s="20">
        <v>63.5</v>
      </c>
      <c r="C452" s="2" t="s">
        <v>107</v>
      </c>
      <c r="D452" s="4">
        <v>182</v>
      </c>
      <c r="E452" s="2" t="s">
        <v>107</v>
      </c>
      <c r="F452" t="s">
        <v>93</v>
      </c>
    </row>
    <row r="453" spans="1:7">
      <c r="A453" s="33">
        <v>42283.347222222219</v>
      </c>
      <c r="B453" s="20">
        <v>64</v>
      </c>
      <c r="C453" s="2" t="s">
        <v>107</v>
      </c>
      <c r="D453" s="4">
        <v>174</v>
      </c>
      <c r="E453" s="2" t="s">
        <v>107</v>
      </c>
      <c r="F453" t="s">
        <v>213</v>
      </c>
    </row>
    <row r="454" spans="1:7">
      <c r="A454" s="33">
        <v>42284.431250000001</v>
      </c>
      <c r="B454" s="20">
        <v>63.2</v>
      </c>
      <c r="C454" s="2" t="s">
        <v>107</v>
      </c>
      <c r="D454" s="4">
        <v>200</v>
      </c>
      <c r="E454" s="2" t="s">
        <v>107</v>
      </c>
      <c r="F454" t="s">
        <v>213</v>
      </c>
    </row>
    <row r="455" spans="1:7">
      <c r="A455" s="33">
        <v>42285.325694444444</v>
      </c>
      <c r="B455" s="20">
        <v>63.6</v>
      </c>
      <c r="C455" s="2" t="s">
        <v>107</v>
      </c>
      <c r="D455" s="4">
        <v>188</v>
      </c>
      <c r="E455" s="2" t="s">
        <v>107</v>
      </c>
      <c r="F455" t="s">
        <v>93</v>
      </c>
    </row>
    <row r="456" spans="1:7">
      <c r="A456" s="33">
        <v>42286.364583333336</v>
      </c>
      <c r="B456" s="20">
        <v>63.3</v>
      </c>
      <c r="C456" s="2" t="s">
        <v>107</v>
      </c>
      <c r="D456" s="4">
        <v>190</v>
      </c>
      <c r="E456" s="2" t="s">
        <v>107</v>
      </c>
      <c r="F456" t="s">
        <v>213</v>
      </c>
    </row>
    <row r="457" spans="1:7">
      <c r="A457" s="33">
        <v>42287.402777777781</v>
      </c>
      <c r="B457" s="20">
        <v>62.6</v>
      </c>
      <c r="C457" s="2" t="s">
        <v>107</v>
      </c>
      <c r="D457" s="4">
        <v>252</v>
      </c>
      <c r="E457" s="2" t="s">
        <v>107</v>
      </c>
      <c r="F457" t="s">
        <v>122</v>
      </c>
    </row>
    <row r="458" spans="1:7">
      <c r="A458" s="33">
        <v>42289.347222222219</v>
      </c>
      <c r="B458" s="20">
        <v>62.9</v>
      </c>
      <c r="C458" s="2" t="s">
        <v>107</v>
      </c>
      <c r="D458" s="4">
        <v>230</v>
      </c>
      <c r="E458" s="2" t="s">
        <v>107</v>
      </c>
      <c r="F458" t="s">
        <v>93</v>
      </c>
    </row>
    <row r="459" spans="1:7">
      <c r="A459" s="33">
        <v>42290.395833333336</v>
      </c>
      <c r="B459" s="20">
        <v>60.9</v>
      </c>
      <c r="C459" s="2" t="s">
        <v>107</v>
      </c>
      <c r="D459" s="4">
        <v>242</v>
      </c>
      <c r="E459" s="2" t="s">
        <v>107</v>
      </c>
      <c r="F459" t="s">
        <v>93</v>
      </c>
    </row>
    <row r="460" spans="1:7">
      <c r="A460" s="33">
        <v>42290.46875</v>
      </c>
      <c r="B460" s="20">
        <v>58.4</v>
      </c>
      <c r="C460" s="2" t="s">
        <v>107</v>
      </c>
      <c r="D460" s="4">
        <v>315</v>
      </c>
      <c r="E460" s="2" t="s">
        <v>107</v>
      </c>
      <c r="F460" t="s">
        <v>93</v>
      </c>
      <c r="G460" t="s">
        <v>154</v>
      </c>
    </row>
    <row r="461" spans="1:7">
      <c r="A461" s="33">
        <v>42291.333333333336</v>
      </c>
      <c r="B461" s="20">
        <v>61.6</v>
      </c>
      <c r="C461" s="2" t="s">
        <v>107</v>
      </c>
      <c r="D461" s="4">
        <v>265</v>
      </c>
      <c r="E461" s="2" t="s">
        <v>107</v>
      </c>
      <c r="F461" t="s">
        <v>93</v>
      </c>
    </row>
    <row r="462" spans="1:7">
      <c r="A462" s="33">
        <v>42292.347222222219</v>
      </c>
      <c r="B462" s="20">
        <v>61.1</v>
      </c>
      <c r="C462" s="2" t="s">
        <v>107</v>
      </c>
      <c r="D462" s="4">
        <v>261</v>
      </c>
      <c r="E462" s="2" t="s">
        <v>107</v>
      </c>
      <c r="F462" t="s">
        <v>93</v>
      </c>
    </row>
    <row r="463" spans="1:7">
      <c r="A463" s="33">
        <v>42293.385416666664</v>
      </c>
      <c r="B463" s="20">
        <v>60.4</v>
      </c>
      <c r="C463" s="2" t="s">
        <v>107</v>
      </c>
      <c r="D463" s="4">
        <v>270</v>
      </c>
      <c r="E463" s="2" t="s">
        <v>107</v>
      </c>
      <c r="F463" t="s">
        <v>93</v>
      </c>
    </row>
    <row r="464" spans="1:7">
      <c r="A464" s="33">
        <v>42294.333333333336</v>
      </c>
      <c r="B464" s="20">
        <v>61</v>
      </c>
      <c r="C464" s="2" t="s">
        <v>107</v>
      </c>
      <c r="D464" s="4">
        <v>277</v>
      </c>
      <c r="E464" s="2" t="s">
        <v>107</v>
      </c>
      <c r="F464" t="s">
        <v>93</v>
      </c>
    </row>
    <row r="465" spans="1:7">
      <c r="A465" s="33">
        <v>42295.414583333331</v>
      </c>
      <c r="B465" s="20">
        <v>62.5</v>
      </c>
      <c r="C465" s="2" t="s">
        <v>107</v>
      </c>
      <c r="D465" s="4">
        <v>240</v>
      </c>
      <c r="E465" s="2" t="s">
        <v>107</v>
      </c>
      <c r="F465" t="s">
        <v>93</v>
      </c>
    </row>
    <row r="466" spans="1:7">
      <c r="A466" s="33">
        <v>42296.382638888892</v>
      </c>
      <c r="B466" s="20">
        <v>63</v>
      </c>
      <c r="C466" s="2" t="s">
        <v>107</v>
      </c>
      <c r="D466" s="4">
        <v>259</v>
      </c>
      <c r="E466" s="2" t="s">
        <v>107</v>
      </c>
      <c r="F466" t="s">
        <v>213</v>
      </c>
    </row>
    <row r="467" spans="1:7">
      <c r="A467" s="33">
        <v>42297.374305555553</v>
      </c>
      <c r="B467" s="20">
        <v>61.2</v>
      </c>
      <c r="C467" s="2" t="s">
        <v>107</v>
      </c>
      <c r="D467" s="4">
        <v>233</v>
      </c>
      <c r="E467" s="2" t="s">
        <v>107</v>
      </c>
      <c r="F467" t="s">
        <v>93</v>
      </c>
    </row>
    <row r="468" spans="1:7">
      <c r="A468" s="33">
        <v>42298.378472222219</v>
      </c>
      <c r="B468" s="20">
        <v>61.7</v>
      </c>
      <c r="C468" s="2" t="s">
        <v>107</v>
      </c>
      <c r="D468" s="4">
        <v>216</v>
      </c>
      <c r="E468" s="2" t="s">
        <v>107</v>
      </c>
      <c r="F468" t="s">
        <v>93</v>
      </c>
      <c r="G468" t="s">
        <v>227</v>
      </c>
    </row>
    <row r="469" spans="1:7">
      <c r="A469" s="33">
        <v>42299.3125</v>
      </c>
      <c r="B469" s="20">
        <v>61.5</v>
      </c>
      <c r="C469" s="2" t="s">
        <v>107</v>
      </c>
      <c r="D469" s="4">
        <v>198</v>
      </c>
      <c r="E469" s="2" t="s">
        <v>107</v>
      </c>
      <c r="F469" t="s">
        <v>122</v>
      </c>
    </row>
    <row r="470" spans="1:7">
      <c r="A470" s="33">
        <v>42300.429166666669</v>
      </c>
      <c r="B470" s="20">
        <v>60.4</v>
      </c>
      <c r="C470" s="2" t="s">
        <v>107</v>
      </c>
      <c r="D470" s="4">
        <v>197</v>
      </c>
      <c r="E470" s="2" t="s">
        <v>107</v>
      </c>
      <c r="F470" t="s">
        <v>213</v>
      </c>
    </row>
    <row r="471" spans="1:7">
      <c r="A471" s="33">
        <v>42301.387499999997</v>
      </c>
      <c r="B471" s="20">
        <v>60.1</v>
      </c>
      <c r="C471" s="2" t="s">
        <v>107</v>
      </c>
      <c r="D471" s="4">
        <v>175</v>
      </c>
      <c r="E471" s="2" t="s">
        <v>107</v>
      </c>
      <c r="F471" t="s">
        <v>122</v>
      </c>
    </row>
    <row r="472" spans="1:7">
      <c r="A472" s="33">
        <v>42302.333333333336</v>
      </c>
      <c r="B472" s="20">
        <v>61.3</v>
      </c>
      <c r="C472" s="2" t="s">
        <v>107</v>
      </c>
      <c r="D472" s="4">
        <v>148</v>
      </c>
      <c r="E472" s="2" t="s">
        <v>107</v>
      </c>
      <c r="F472" t="s">
        <v>122</v>
      </c>
    </row>
    <row r="473" spans="1:7">
      <c r="A473" s="33">
        <v>42303.336805555555</v>
      </c>
      <c r="B473" s="20">
        <v>61.3</v>
      </c>
      <c r="C473" s="2" t="s">
        <v>107</v>
      </c>
      <c r="D473" s="4">
        <v>170</v>
      </c>
      <c r="E473" s="2" t="s">
        <v>107</v>
      </c>
      <c r="F473" t="s">
        <v>93</v>
      </c>
    </row>
    <row r="474" spans="1:7">
      <c r="A474" s="33">
        <v>42304.370138888888</v>
      </c>
      <c r="B474" s="20">
        <v>60</v>
      </c>
      <c r="C474" s="2" t="s">
        <v>107</v>
      </c>
      <c r="D474" s="4">
        <v>250</v>
      </c>
      <c r="E474" s="2" t="s">
        <v>107</v>
      </c>
      <c r="F474" t="s">
        <v>93</v>
      </c>
    </row>
    <row r="475" spans="1:7">
      <c r="A475" s="33">
        <v>42305.418749999997</v>
      </c>
      <c r="B475" s="20">
        <v>60.1</v>
      </c>
      <c r="C475" s="2" t="s">
        <v>107</v>
      </c>
      <c r="D475" s="4">
        <v>224</v>
      </c>
      <c r="E475" s="2" t="s">
        <v>107</v>
      </c>
      <c r="F475" t="s">
        <v>122</v>
      </c>
    </row>
    <row r="476" spans="1:7">
      <c r="A476" s="33">
        <v>42306.333333333336</v>
      </c>
      <c r="B476" s="20">
        <v>61</v>
      </c>
      <c r="C476" s="2" t="s">
        <v>107</v>
      </c>
      <c r="D476" s="4">
        <v>147</v>
      </c>
      <c r="E476" s="2" t="s">
        <v>107</v>
      </c>
      <c r="F476" t="s">
        <v>93</v>
      </c>
    </row>
    <row r="477" spans="1:7">
      <c r="A477" s="33">
        <v>42307.382638888892</v>
      </c>
      <c r="B477" s="20">
        <v>62.5</v>
      </c>
      <c r="C477" s="2" t="s">
        <v>107</v>
      </c>
      <c r="D477" s="4">
        <v>137</v>
      </c>
      <c r="E477" s="2" t="s">
        <v>107</v>
      </c>
      <c r="F477" t="s">
        <v>213</v>
      </c>
    </row>
    <row r="478" spans="1:7">
      <c r="A478" s="33">
        <v>42308.383333333331</v>
      </c>
      <c r="B478" s="20">
        <v>60.9</v>
      </c>
      <c r="C478" s="2" t="s">
        <v>107</v>
      </c>
      <c r="D478" s="4">
        <v>140</v>
      </c>
      <c r="E478" s="2" t="s">
        <v>107</v>
      </c>
      <c r="F478" t="s">
        <v>213</v>
      </c>
    </row>
    <row r="479" spans="1:7">
      <c r="A479" s="33">
        <v>42309.298611111109</v>
      </c>
      <c r="B479" s="20">
        <v>64</v>
      </c>
      <c r="C479" s="2" t="s">
        <v>107</v>
      </c>
      <c r="D479" s="4">
        <v>52</v>
      </c>
      <c r="E479" s="2" t="s">
        <v>107</v>
      </c>
      <c r="F479" t="s">
        <v>213</v>
      </c>
    </row>
    <row r="480" spans="1:7">
      <c r="A480" s="33">
        <v>42310.291666666664</v>
      </c>
      <c r="B480" s="20">
        <v>64.7</v>
      </c>
      <c r="C480" s="2" t="s">
        <v>107</v>
      </c>
      <c r="D480" s="4">
        <v>174</v>
      </c>
      <c r="E480" s="2" t="s">
        <v>107</v>
      </c>
      <c r="F480" t="s">
        <v>213</v>
      </c>
    </row>
    <row r="481" spans="1:6">
      <c r="A481" s="33">
        <v>42311.336805555555</v>
      </c>
      <c r="B481" s="20">
        <v>64.900000000000006</v>
      </c>
      <c r="C481" s="2" t="s">
        <v>107</v>
      </c>
      <c r="D481" s="4">
        <v>163</v>
      </c>
      <c r="E481" s="2" t="s">
        <v>107</v>
      </c>
      <c r="F481" t="s">
        <v>93</v>
      </c>
    </row>
    <row r="482" spans="1:6">
      <c r="A482" s="33">
        <v>42312.270833333336</v>
      </c>
      <c r="B482" s="20">
        <v>64.099999999999994</v>
      </c>
      <c r="C482" s="2" t="s">
        <v>107</v>
      </c>
      <c r="D482" s="4">
        <v>174</v>
      </c>
      <c r="E482" s="2" t="s">
        <v>107</v>
      </c>
      <c r="F482" t="s">
        <v>213</v>
      </c>
    </row>
    <row r="483" spans="1:6">
      <c r="A483" s="33">
        <v>42313.34375</v>
      </c>
      <c r="B483" s="20">
        <v>64.2</v>
      </c>
      <c r="C483" s="2" t="s">
        <v>107</v>
      </c>
      <c r="D483" s="4">
        <v>248</v>
      </c>
      <c r="E483" s="2" t="s">
        <v>107</v>
      </c>
      <c r="F483" t="s">
        <v>93</v>
      </c>
    </row>
    <row r="484" spans="1:6">
      <c r="A484" s="33">
        <v>42314.34652777778</v>
      </c>
      <c r="B484" s="20">
        <v>62.7</v>
      </c>
      <c r="C484" s="2" t="s">
        <v>107</v>
      </c>
      <c r="D484" s="4">
        <v>234</v>
      </c>
      <c r="E484" s="2" t="s">
        <v>107</v>
      </c>
      <c r="F484" t="s">
        <v>93</v>
      </c>
    </row>
    <row r="485" spans="1:6">
      <c r="A485" s="33">
        <v>42315.335416666669</v>
      </c>
      <c r="B485" s="20">
        <v>61.8</v>
      </c>
      <c r="C485" s="2" t="s">
        <v>107</v>
      </c>
      <c r="D485" s="4">
        <v>584</v>
      </c>
      <c r="E485" s="2" t="s">
        <v>107</v>
      </c>
      <c r="F485" t="s">
        <v>93</v>
      </c>
    </row>
    <row r="486" spans="1:6">
      <c r="A486" s="33">
        <v>42316.333333333336</v>
      </c>
      <c r="B486" s="20">
        <v>62.5</v>
      </c>
      <c r="C486" s="2" t="s">
        <v>107</v>
      </c>
      <c r="D486" s="4">
        <v>430</v>
      </c>
      <c r="E486" s="2" t="s">
        <v>107</v>
      </c>
      <c r="F486" t="s">
        <v>93</v>
      </c>
    </row>
    <row r="487" spans="1:6">
      <c r="A487" s="33">
        <v>42318.32916666667</v>
      </c>
      <c r="B487" s="20">
        <v>61.7</v>
      </c>
      <c r="C487" s="2" t="s">
        <v>107</v>
      </c>
      <c r="D487" s="4">
        <v>244</v>
      </c>
      <c r="E487" s="2" t="s">
        <v>107</v>
      </c>
      <c r="F487" t="s">
        <v>93</v>
      </c>
    </row>
    <row r="488" spans="1:6">
      <c r="A488" s="33">
        <v>42319.359722222223</v>
      </c>
      <c r="B488" s="20">
        <v>63</v>
      </c>
      <c r="C488" s="2" t="s">
        <v>107</v>
      </c>
      <c r="D488" s="4">
        <v>179</v>
      </c>
      <c r="E488" s="2" t="s">
        <v>107</v>
      </c>
      <c r="F488" t="s">
        <v>213</v>
      </c>
    </row>
    <row r="489" spans="1:6">
      <c r="A489" s="33">
        <v>42320.375</v>
      </c>
      <c r="B489" s="20">
        <v>64.3</v>
      </c>
      <c r="C489" s="2" t="s">
        <v>107</v>
      </c>
      <c r="D489" s="4">
        <v>206</v>
      </c>
      <c r="E489" s="2" t="s">
        <v>107</v>
      </c>
      <c r="F489" t="s">
        <v>93</v>
      </c>
    </row>
    <row r="490" spans="1:6">
      <c r="A490" s="33">
        <v>42321.349305555559</v>
      </c>
      <c r="B490" s="20">
        <v>63</v>
      </c>
      <c r="C490" s="2" t="s">
        <v>107</v>
      </c>
      <c r="D490" s="4">
        <v>201</v>
      </c>
      <c r="E490" s="2" t="s">
        <v>107</v>
      </c>
      <c r="F490" t="s">
        <v>213</v>
      </c>
    </row>
    <row r="491" spans="1:6">
      <c r="A491" s="33">
        <v>42322.423611111109</v>
      </c>
      <c r="B491" s="20">
        <v>62.7</v>
      </c>
      <c r="C491" s="2" t="s">
        <v>107</v>
      </c>
      <c r="D491" s="4">
        <v>170</v>
      </c>
      <c r="E491" s="2" t="s">
        <v>107</v>
      </c>
      <c r="F491" t="s">
        <v>213</v>
      </c>
    </row>
    <row r="492" spans="1:6">
      <c r="A492" s="33">
        <v>42323.322916666664</v>
      </c>
      <c r="B492" s="20">
        <v>62.7</v>
      </c>
      <c r="C492" s="2" t="s">
        <v>107</v>
      </c>
      <c r="D492" s="4">
        <v>125</v>
      </c>
      <c r="E492" s="2" t="s">
        <v>107</v>
      </c>
      <c r="F492" t="s">
        <v>213</v>
      </c>
    </row>
    <row r="493" spans="1:6">
      <c r="A493" s="33">
        <v>42324.415277777778</v>
      </c>
      <c r="B493" s="20">
        <v>63.4</v>
      </c>
      <c r="C493" s="2" t="s">
        <v>107</v>
      </c>
      <c r="D493" s="4">
        <v>270</v>
      </c>
      <c r="E493" s="2" t="s">
        <v>107</v>
      </c>
      <c r="F493" t="s">
        <v>93</v>
      </c>
    </row>
    <row r="494" spans="1:6">
      <c r="A494" s="33">
        <v>42325.309027777781</v>
      </c>
      <c r="B494" s="20">
        <v>63.4</v>
      </c>
      <c r="C494" s="2" t="s">
        <v>107</v>
      </c>
      <c r="D494" s="4">
        <v>112</v>
      </c>
      <c r="E494" s="2" t="s">
        <v>107</v>
      </c>
      <c r="F494" t="s">
        <v>122</v>
      </c>
    </row>
    <row r="495" spans="1:6">
      <c r="A495" s="33">
        <v>42326.34375</v>
      </c>
      <c r="B495" s="20">
        <v>64.3</v>
      </c>
      <c r="C495" s="2" t="s">
        <v>107</v>
      </c>
      <c r="D495" s="4">
        <v>167</v>
      </c>
      <c r="E495" s="2" t="s">
        <v>107</v>
      </c>
      <c r="F495" t="s">
        <v>213</v>
      </c>
    </row>
    <row r="496" spans="1:6">
      <c r="A496" s="33">
        <v>42327.333333333336</v>
      </c>
      <c r="B496" s="20">
        <v>63.8</v>
      </c>
      <c r="C496" s="2" t="s">
        <v>107</v>
      </c>
      <c r="D496" s="4">
        <v>263</v>
      </c>
      <c r="E496" s="2" t="s">
        <v>107</v>
      </c>
      <c r="F496" t="s">
        <v>93</v>
      </c>
    </row>
    <row r="497" spans="1:7">
      <c r="A497" s="33">
        <v>42328.413194444445</v>
      </c>
      <c r="B497" s="20">
        <v>64.7</v>
      </c>
      <c r="C497" s="2" t="s">
        <v>107</v>
      </c>
      <c r="D497" s="4">
        <v>192</v>
      </c>
      <c r="E497" s="2" t="s">
        <v>107</v>
      </c>
      <c r="F497" t="s">
        <v>213</v>
      </c>
    </row>
    <row r="498" spans="1:7">
      <c r="A498" s="33">
        <v>42329.416666666664</v>
      </c>
      <c r="B498" s="20">
        <v>63.6</v>
      </c>
      <c r="C498" s="2" t="s">
        <v>107</v>
      </c>
      <c r="D498" s="4">
        <v>266</v>
      </c>
      <c r="E498" s="2" t="s">
        <v>107</v>
      </c>
      <c r="F498" t="s">
        <v>93</v>
      </c>
    </row>
    <row r="499" spans="1:7">
      <c r="A499" s="33">
        <v>42330.416666666664</v>
      </c>
      <c r="B499" s="20">
        <v>63.7</v>
      </c>
      <c r="C499" s="2" t="s">
        <v>107</v>
      </c>
      <c r="D499" s="4">
        <v>267</v>
      </c>
      <c r="E499" s="2" t="s">
        <v>107</v>
      </c>
      <c r="F499" t="s">
        <v>93</v>
      </c>
    </row>
    <row r="500" spans="1:7">
      <c r="A500" s="33">
        <v>42331.402777777781</v>
      </c>
      <c r="B500" s="20">
        <v>62.6</v>
      </c>
      <c r="C500" s="2" t="s">
        <v>107</v>
      </c>
      <c r="D500" s="4">
        <v>283</v>
      </c>
      <c r="E500" s="2" t="s">
        <v>107</v>
      </c>
      <c r="F500" t="s">
        <v>93</v>
      </c>
    </row>
    <row r="501" spans="1:7">
      <c r="A501" s="33">
        <v>42332.361111111109</v>
      </c>
      <c r="B501" s="20">
        <v>62.8</v>
      </c>
      <c r="C501" s="2" t="s">
        <v>107</v>
      </c>
      <c r="D501" s="4">
        <v>184</v>
      </c>
      <c r="E501" s="2" t="s">
        <v>107</v>
      </c>
      <c r="F501" t="s">
        <v>93</v>
      </c>
    </row>
    <row r="502" spans="1:7">
      <c r="A502" s="33">
        <v>42333.375</v>
      </c>
      <c r="B502" s="20">
        <v>62.9</v>
      </c>
      <c r="C502" s="2" t="s">
        <v>107</v>
      </c>
      <c r="D502" s="4">
        <v>222</v>
      </c>
      <c r="E502" s="2" t="s">
        <v>107</v>
      </c>
      <c r="F502" t="s">
        <v>122</v>
      </c>
    </row>
    <row r="503" spans="1:7">
      <c r="A503" s="33">
        <v>42334.326388888891</v>
      </c>
      <c r="B503" s="20">
        <v>63.7</v>
      </c>
      <c r="C503" s="2" t="s">
        <v>107</v>
      </c>
      <c r="D503" s="4">
        <v>278</v>
      </c>
      <c r="E503" s="2" t="s">
        <v>107</v>
      </c>
      <c r="F503" t="s">
        <v>122</v>
      </c>
    </row>
    <row r="504" spans="1:7">
      <c r="A504" s="33">
        <v>42335.399305555555</v>
      </c>
      <c r="B504" s="20">
        <v>62.8</v>
      </c>
      <c r="C504" s="2" t="s">
        <v>107</v>
      </c>
      <c r="D504" s="4">
        <v>289</v>
      </c>
      <c r="E504" s="2" t="s">
        <v>107</v>
      </c>
      <c r="F504" t="s">
        <v>213</v>
      </c>
    </row>
    <row r="505" spans="1:7">
      <c r="A505" s="33">
        <v>42336.34375</v>
      </c>
      <c r="B505" s="20">
        <v>61.1</v>
      </c>
      <c r="C505" s="2" t="s">
        <v>107</v>
      </c>
      <c r="D505" s="4">
        <v>353</v>
      </c>
      <c r="E505" s="2" t="s">
        <v>107</v>
      </c>
      <c r="F505" t="s">
        <v>122</v>
      </c>
    </row>
    <row r="506" spans="1:7">
      <c r="A506" s="33">
        <v>42337.326388888891</v>
      </c>
      <c r="B506" s="20">
        <v>64.400000000000006</v>
      </c>
      <c r="C506" s="2" t="s">
        <v>107</v>
      </c>
      <c r="D506" s="4">
        <v>292</v>
      </c>
      <c r="E506" s="2" t="s">
        <v>107</v>
      </c>
      <c r="F506" t="s">
        <v>122</v>
      </c>
    </row>
    <row r="507" spans="1:7">
      <c r="A507" s="33">
        <v>42338.350694444445</v>
      </c>
      <c r="B507" s="20">
        <v>66</v>
      </c>
      <c r="C507" s="2" t="s">
        <v>107</v>
      </c>
      <c r="D507" s="4">
        <v>229</v>
      </c>
      <c r="E507" s="2" t="s">
        <v>107</v>
      </c>
      <c r="F507" t="s">
        <v>213</v>
      </c>
    </row>
    <row r="508" spans="1:7">
      <c r="A508" s="33">
        <v>42339.371527777781</v>
      </c>
      <c r="B508" s="20">
        <v>65.2</v>
      </c>
      <c r="C508" s="2" t="s">
        <v>107</v>
      </c>
      <c r="D508" s="4">
        <v>382</v>
      </c>
      <c r="E508" s="2" t="s">
        <v>107</v>
      </c>
      <c r="F508" t="s">
        <v>93</v>
      </c>
    </row>
    <row r="509" spans="1:7">
      <c r="A509" s="33">
        <v>42340.319444444445</v>
      </c>
      <c r="B509" s="20">
        <v>64.5</v>
      </c>
      <c r="C509" s="2" t="s">
        <v>107</v>
      </c>
      <c r="D509" s="4">
        <v>467</v>
      </c>
      <c r="E509" s="2" t="s">
        <v>107</v>
      </c>
      <c r="F509" t="s">
        <v>213</v>
      </c>
    </row>
    <row r="510" spans="1:7">
      <c r="A510" s="33">
        <v>42341.354166666664</v>
      </c>
      <c r="B510" s="20">
        <v>63.4</v>
      </c>
      <c r="C510" s="2" t="s">
        <v>107</v>
      </c>
      <c r="D510" s="4">
        <v>650</v>
      </c>
      <c r="E510" s="2" t="s">
        <v>107</v>
      </c>
      <c r="F510" t="s">
        <v>93</v>
      </c>
      <c r="G510" t="s">
        <v>237</v>
      </c>
    </row>
    <row r="511" spans="1:7">
      <c r="A511" s="33">
        <v>42342.315972222219</v>
      </c>
      <c r="B511" s="20">
        <v>64.2</v>
      </c>
      <c r="C511" s="2" t="s">
        <v>107</v>
      </c>
      <c r="D511" s="4">
        <v>394</v>
      </c>
      <c r="E511" s="2" t="s">
        <v>107</v>
      </c>
      <c r="F511" t="s">
        <v>213</v>
      </c>
    </row>
    <row r="512" spans="1:7">
      <c r="A512" s="33">
        <v>42343.375</v>
      </c>
      <c r="B512" s="20">
        <v>62</v>
      </c>
      <c r="C512" s="2" t="s">
        <v>107</v>
      </c>
      <c r="D512" s="4">
        <v>659</v>
      </c>
      <c r="E512" s="2" t="s">
        <v>107</v>
      </c>
      <c r="F512" t="s">
        <v>93</v>
      </c>
    </row>
    <row r="513" spans="1:6">
      <c r="A513" s="33">
        <v>42344.333333333336</v>
      </c>
      <c r="B513" s="20">
        <v>62.1</v>
      </c>
      <c r="C513" s="2" t="s">
        <v>107</v>
      </c>
      <c r="D513" s="4">
        <v>772</v>
      </c>
      <c r="E513" s="2" t="s">
        <v>107</v>
      </c>
      <c r="F513" t="s">
        <v>93</v>
      </c>
    </row>
    <row r="514" spans="1:6">
      <c r="A514" s="33">
        <v>42345.319444444445</v>
      </c>
      <c r="B514" s="20">
        <v>64.400000000000006</v>
      </c>
      <c r="C514" s="2" t="s">
        <v>107</v>
      </c>
      <c r="D514" s="4">
        <v>339</v>
      </c>
      <c r="E514" s="2" t="s">
        <v>107</v>
      </c>
      <c r="F514" t="s">
        <v>213</v>
      </c>
    </row>
    <row r="515" spans="1:6">
      <c r="A515" s="33">
        <v>42346.395833333336</v>
      </c>
      <c r="B515" s="20">
        <v>62.6</v>
      </c>
      <c r="C515" s="2" t="s">
        <v>107</v>
      </c>
      <c r="D515" s="4">
        <v>443</v>
      </c>
      <c r="E515" s="2" t="s">
        <v>107</v>
      </c>
      <c r="F515" t="s">
        <v>93</v>
      </c>
    </row>
    <row r="516" spans="1:6">
      <c r="A516" s="33">
        <v>42347.4</v>
      </c>
      <c r="B516" s="20">
        <v>61.9</v>
      </c>
      <c r="C516" s="2" t="s">
        <v>107</v>
      </c>
      <c r="D516" s="4">
        <v>436</v>
      </c>
      <c r="E516" s="2" t="s">
        <v>107</v>
      </c>
      <c r="F516" t="s">
        <v>213</v>
      </c>
    </row>
    <row r="517" spans="1:6">
      <c r="A517" s="33">
        <v>42348.46597222222</v>
      </c>
      <c r="B517" s="20">
        <v>58.2</v>
      </c>
      <c r="C517" s="2" t="s">
        <v>107</v>
      </c>
      <c r="D517" s="4">
        <v>669</v>
      </c>
      <c r="E517" s="2" t="s">
        <v>107</v>
      </c>
      <c r="F517" t="s">
        <v>93</v>
      </c>
    </row>
    <row r="518" spans="1:6">
      <c r="A518" s="33">
        <v>42349.37222222222</v>
      </c>
      <c r="B518" s="20">
        <v>60.5</v>
      </c>
      <c r="C518" s="2" t="s">
        <v>107</v>
      </c>
      <c r="D518" s="4">
        <v>489</v>
      </c>
      <c r="E518" s="2" t="s">
        <v>107</v>
      </c>
      <c r="F518" t="s">
        <v>213</v>
      </c>
    </row>
    <row r="519" spans="1:6">
      <c r="A519" s="33">
        <v>42350.322916666664</v>
      </c>
      <c r="B519" s="20">
        <v>60.8</v>
      </c>
      <c r="C519" s="2" t="s">
        <v>107</v>
      </c>
      <c r="D519" s="4">
        <v>581</v>
      </c>
      <c r="E519" s="2" t="s">
        <v>107</v>
      </c>
      <c r="F519" t="s">
        <v>213</v>
      </c>
    </row>
    <row r="520" spans="1:6">
      <c r="A520" s="33">
        <v>42351.322916666664</v>
      </c>
      <c r="B520" s="20">
        <v>64</v>
      </c>
      <c r="C520" s="2" t="s">
        <v>107</v>
      </c>
      <c r="D520" s="4">
        <v>312</v>
      </c>
      <c r="E520" s="2" t="s">
        <v>107</v>
      </c>
      <c r="F520" t="s">
        <v>213</v>
      </c>
    </row>
    <row r="521" spans="1:6">
      <c r="A521" s="33">
        <v>42352.315972222219</v>
      </c>
      <c r="B521" s="20">
        <v>63.6</v>
      </c>
      <c r="C521" s="2" t="s">
        <v>107</v>
      </c>
      <c r="D521" s="4">
        <v>310</v>
      </c>
      <c r="E521" s="2" t="s">
        <v>107</v>
      </c>
      <c r="F521" t="s">
        <v>213</v>
      </c>
    </row>
    <row r="522" spans="1:6">
      <c r="A522" s="33">
        <v>42353.333333333336</v>
      </c>
      <c r="B522" s="20">
        <v>63.4</v>
      </c>
      <c r="C522" s="2" t="s">
        <v>107</v>
      </c>
      <c r="D522" s="4">
        <v>242</v>
      </c>
      <c r="E522" s="2" t="s">
        <v>107</v>
      </c>
      <c r="F522" t="s">
        <v>93</v>
      </c>
    </row>
  </sheetData>
  <autoFilter ref="A1:G368">
    <sortState ref="A2:G507">
      <sortCondition ref="A1:A368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5"/>
  <sheetViews>
    <sheetView workbookViewId="0">
      <pane xSplit="1" ySplit="1" topLeftCell="B417" activePane="bottomRight" state="frozen"/>
      <selection pane="topRight" activeCell="C1" sqref="C1"/>
      <selection pane="bottomLeft" activeCell="A2" sqref="A2"/>
      <selection pane="bottomRight" activeCell="A446" sqref="A446"/>
    </sheetView>
  </sheetViews>
  <sheetFormatPr baseColWidth="10" defaultColWidth="8.6640625" defaultRowHeight="14" x14ac:dyDescent="0"/>
  <cols>
    <col min="1" max="1" width="19" style="21" customWidth="1"/>
    <col min="2" max="2" width="14" style="10" customWidth="1"/>
    <col min="3" max="3" width="11.5" style="10" customWidth="1"/>
    <col min="4" max="5" width="11.5" style="2" customWidth="1"/>
    <col min="6" max="6" width="4.6640625" style="2" customWidth="1"/>
    <col min="7" max="7" width="10.5" style="11" customWidth="1"/>
    <col min="8" max="9" width="9.5" style="2" customWidth="1"/>
    <col min="10" max="10" width="11.5" style="111" customWidth="1"/>
  </cols>
  <sheetData>
    <row r="1" spans="1:10">
      <c r="A1" s="21" t="s">
        <v>91</v>
      </c>
      <c r="B1" s="10" t="s">
        <v>11</v>
      </c>
      <c r="C1" s="10" t="s">
        <v>8</v>
      </c>
      <c r="D1" s="2" t="s">
        <v>85</v>
      </c>
      <c r="E1" s="2" t="s">
        <v>86</v>
      </c>
      <c r="G1" s="11" t="s">
        <v>226</v>
      </c>
      <c r="H1" s="2" t="s">
        <v>13</v>
      </c>
      <c r="I1" s="2" t="s">
        <v>22</v>
      </c>
      <c r="J1" s="111" t="s">
        <v>41</v>
      </c>
    </row>
    <row r="2" spans="1:10">
      <c r="A2" s="21">
        <v>41803.416666666664</v>
      </c>
      <c r="C2" s="10">
        <v>6.6</v>
      </c>
    </row>
    <row r="3" spans="1:10">
      <c r="A3" s="21">
        <v>41806.416666666664</v>
      </c>
      <c r="C3" s="10">
        <v>6.6</v>
      </c>
    </row>
    <row r="4" spans="1:10">
      <c r="A4" s="21">
        <v>41807.395833333336</v>
      </c>
      <c r="C4" s="10">
        <v>6.7</v>
      </c>
    </row>
    <row r="5" spans="1:10">
      <c r="A5" s="21">
        <v>41808.375</v>
      </c>
      <c r="C5" s="10">
        <v>7.1</v>
      </c>
    </row>
    <row r="6" spans="1:10">
      <c r="A6" s="21">
        <v>41809.395833333336</v>
      </c>
      <c r="C6" s="10">
        <v>7.4</v>
      </c>
      <c r="H6" s="2">
        <v>8.4</v>
      </c>
    </row>
    <row r="7" spans="1:10">
      <c r="A7" s="21">
        <v>41810.361111111109</v>
      </c>
      <c r="B7" s="10">
        <v>6</v>
      </c>
      <c r="C7" s="10">
        <v>7.5</v>
      </c>
      <c r="H7" s="2">
        <v>8.3000000000000007</v>
      </c>
    </row>
    <row r="8" spans="1:10">
      <c r="A8" s="21">
        <v>41813.4375</v>
      </c>
      <c r="B8" s="10">
        <v>6.2</v>
      </c>
      <c r="C8" s="10">
        <v>7.45</v>
      </c>
      <c r="H8" s="2">
        <v>8.1999999999999993</v>
      </c>
    </row>
    <row r="9" spans="1:10">
      <c r="A9" s="21">
        <v>41814.354166666664</v>
      </c>
      <c r="B9" s="10">
        <v>6.67</v>
      </c>
      <c r="C9" s="10">
        <v>7.54</v>
      </c>
      <c r="H9" s="2">
        <v>8.3000000000000007</v>
      </c>
    </row>
    <row r="10" spans="1:10">
      <c r="A10" s="21">
        <v>41815.3125</v>
      </c>
      <c r="B10" s="10">
        <v>6.51</v>
      </c>
      <c r="C10" s="10">
        <v>7.34</v>
      </c>
      <c r="H10" s="2">
        <v>8.1</v>
      </c>
    </row>
    <row r="11" spans="1:10">
      <c r="A11" s="21">
        <v>41820.4375</v>
      </c>
      <c r="B11" s="10">
        <v>6.64</v>
      </c>
      <c r="C11" s="10">
        <v>7.35</v>
      </c>
      <c r="H11" s="2">
        <v>8.1</v>
      </c>
    </row>
    <row r="12" spans="1:10">
      <c r="A12" s="21">
        <v>41821.3125</v>
      </c>
      <c r="B12" s="10">
        <v>6.67</v>
      </c>
      <c r="C12" s="10">
        <v>7.34</v>
      </c>
      <c r="H12" s="2">
        <v>8.1</v>
      </c>
    </row>
    <row r="13" spans="1:10">
      <c r="A13" s="21">
        <v>41822.604166666664</v>
      </c>
      <c r="C13" s="10">
        <v>7.4</v>
      </c>
      <c r="H13" s="2">
        <v>7.8</v>
      </c>
    </row>
    <row r="14" spans="1:10">
      <c r="A14" s="21">
        <v>41823.3125</v>
      </c>
      <c r="C14" s="10">
        <v>7.4</v>
      </c>
    </row>
    <row r="15" spans="1:10">
      <c r="A15" s="21">
        <v>41827.354166666664</v>
      </c>
      <c r="B15" s="10">
        <v>6.8</v>
      </c>
      <c r="C15" s="10">
        <v>7.6</v>
      </c>
      <c r="H15" s="2">
        <v>8.1999999999999993</v>
      </c>
    </row>
    <row r="16" spans="1:10">
      <c r="A16" s="21">
        <v>41828.3125</v>
      </c>
      <c r="B16" s="10">
        <v>7</v>
      </c>
      <c r="C16" s="10">
        <v>7.6</v>
      </c>
    </row>
    <row r="17" spans="1:8">
      <c r="A17" s="21">
        <v>41829.416666666664</v>
      </c>
      <c r="B17" s="10">
        <v>6.8</v>
      </c>
      <c r="C17" s="10">
        <v>7.6</v>
      </c>
    </row>
    <row r="18" spans="1:8">
      <c r="A18" s="21">
        <v>41830.3125</v>
      </c>
      <c r="C18" s="10">
        <v>7.6</v>
      </c>
    </row>
    <row r="19" spans="1:8">
      <c r="A19" s="21">
        <v>41834.375</v>
      </c>
      <c r="B19" s="10">
        <v>6.6</v>
      </c>
      <c r="C19" s="10">
        <v>7.6</v>
      </c>
      <c r="H19" s="2">
        <v>8.1</v>
      </c>
    </row>
    <row r="20" spans="1:8">
      <c r="A20" s="21">
        <v>41835.3125</v>
      </c>
      <c r="B20" s="10">
        <v>6.9</v>
      </c>
      <c r="H20" s="2">
        <v>8.1</v>
      </c>
    </row>
    <row r="21" spans="1:8">
      <c r="A21" s="21">
        <v>41841.395833333336</v>
      </c>
      <c r="B21" s="10">
        <v>6.96</v>
      </c>
      <c r="C21" s="10">
        <v>7.61</v>
      </c>
      <c r="H21" s="2">
        <v>8.1</v>
      </c>
    </row>
    <row r="22" spans="1:8">
      <c r="A22" s="21">
        <v>41843.333333333336</v>
      </c>
      <c r="B22" s="10">
        <v>7.03</v>
      </c>
      <c r="C22" s="10">
        <v>7.65</v>
      </c>
      <c r="H22" s="2">
        <v>8.1999999999999993</v>
      </c>
    </row>
    <row r="23" spans="1:8">
      <c r="A23" s="21">
        <v>41844.3125</v>
      </c>
      <c r="B23" s="10">
        <v>7.11</v>
      </c>
      <c r="C23" s="10">
        <v>7.62</v>
      </c>
      <c r="H23" s="2">
        <v>8.1</v>
      </c>
    </row>
    <row r="24" spans="1:8">
      <c r="A24" s="21">
        <v>41848.333333333336</v>
      </c>
    </row>
    <row r="25" spans="1:8">
      <c r="A25" s="21">
        <v>41849.3125</v>
      </c>
      <c r="B25" s="10">
        <v>7.15</v>
      </c>
      <c r="C25" s="10">
        <v>7.51</v>
      </c>
      <c r="H25" s="2">
        <v>8.06</v>
      </c>
    </row>
    <row r="26" spans="1:8">
      <c r="A26" s="21">
        <v>41850</v>
      </c>
    </row>
    <row r="27" spans="1:8">
      <c r="A27" s="21">
        <v>41852.583333333336</v>
      </c>
      <c r="B27" s="10">
        <v>7.11</v>
      </c>
      <c r="C27" s="10">
        <v>7.56</v>
      </c>
    </row>
    <row r="28" spans="1:8">
      <c r="A28" s="21">
        <v>41855</v>
      </c>
    </row>
    <row r="29" spans="1:8">
      <c r="A29" s="21">
        <v>41856.416666666664</v>
      </c>
      <c r="B29" s="10">
        <v>7.1</v>
      </c>
      <c r="C29" s="10">
        <v>7.5</v>
      </c>
      <c r="H29" s="2">
        <v>8.0399999999999991</v>
      </c>
    </row>
    <row r="30" spans="1:8">
      <c r="A30" s="21">
        <v>41857.395833333336</v>
      </c>
      <c r="B30" s="10">
        <v>7.11</v>
      </c>
      <c r="C30" s="10">
        <v>7.64</v>
      </c>
      <c r="H30" s="2">
        <v>8.0500000000000007</v>
      </c>
    </row>
    <row r="31" spans="1:8">
      <c r="A31" s="22">
        <v>41858.625</v>
      </c>
      <c r="B31" s="10">
        <v>6.92</v>
      </c>
      <c r="C31" s="10">
        <v>7.54</v>
      </c>
      <c r="H31" s="2">
        <v>8.1</v>
      </c>
    </row>
    <row r="32" spans="1:8">
      <c r="A32" s="23">
        <v>41859.375</v>
      </c>
    </row>
    <row r="33" spans="1:8">
      <c r="A33" s="23">
        <v>41863.416666666664</v>
      </c>
      <c r="B33" s="10">
        <v>6.93</v>
      </c>
      <c r="C33" s="10">
        <v>7.59</v>
      </c>
      <c r="H33" s="2">
        <v>8.1</v>
      </c>
    </row>
    <row r="34" spans="1:8">
      <c r="A34" s="23">
        <v>41864.3125</v>
      </c>
    </row>
    <row r="35" spans="1:8">
      <c r="A35" s="23">
        <v>41865.5625</v>
      </c>
      <c r="B35" s="10">
        <v>6.89</v>
      </c>
      <c r="C35" s="10">
        <v>7.61</v>
      </c>
    </row>
    <row r="36" spans="1:8">
      <c r="A36" s="22">
        <v>41866.65625</v>
      </c>
      <c r="B36" s="10">
        <v>7.15</v>
      </c>
      <c r="C36" s="10">
        <v>7.62</v>
      </c>
      <c r="H36" s="2">
        <v>8.1</v>
      </c>
    </row>
    <row r="37" spans="1:8">
      <c r="A37" s="22">
        <v>41870.614583333336</v>
      </c>
      <c r="B37" s="10">
        <v>7.4</v>
      </c>
      <c r="C37" s="10">
        <v>7.5</v>
      </c>
    </row>
    <row r="38" spans="1:8">
      <c r="A38" s="22">
        <v>41871.65625</v>
      </c>
      <c r="B38" s="10">
        <v>7.26</v>
      </c>
      <c r="C38" s="10">
        <v>7.41</v>
      </c>
      <c r="H38" s="2">
        <v>8.0399999999999991</v>
      </c>
    </row>
    <row r="39" spans="1:8">
      <c r="A39" s="23">
        <v>41872</v>
      </c>
    </row>
    <row r="40" spans="1:8">
      <c r="A40" s="22">
        <v>41873.442361111112</v>
      </c>
      <c r="B40" s="10">
        <v>6.98</v>
      </c>
      <c r="C40" s="10">
        <v>7.65</v>
      </c>
    </row>
    <row r="41" spans="1:8">
      <c r="A41" s="23">
        <v>41876.291666666664</v>
      </c>
      <c r="B41" s="10">
        <v>6.57</v>
      </c>
      <c r="C41" s="10">
        <v>7.6</v>
      </c>
      <c r="H41" s="2">
        <v>8.1</v>
      </c>
    </row>
    <row r="42" spans="1:8">
      <c r="A42" s="23">
        <v>41877.333333333336</v>
      </c>
      <c r="B42" s="10">
        <v>6.48</v>
      </c>
      <c r="C42" s="10">
        <v>7.6</v>
      </c>
    </row>
    <row r="43" spans="1:8">
      <c r="A43" s="23">
        <v>41878.354166666664</v>
      </c>
      <c r="B43" s="10">
        <v>6.32</v>
      </c>
      <c r="C43" s="10">
        <v>7.68</v>
      </c>
      <c r="H43" s="2">
        <v>7.98</v>
      </c>
    </row>
    <row r="44" spans="1:8">
      <c r="A44" s="23">
        <v>41879.3125</v>
      </c>
      <c r="B44" s="10">
        <v>5.98</v>
      </c>
      <c r="C44" s="10">
        <v>7.6</v>
      </c>
    </row>
    <row r="45" spans="1:8">
      <c r="A45" s="23">
        <v>41880.3125</v>
      </c>
      <c r="B45" s="10">
        <v>5.84</v>
      </c>
      <c r="C45" s="10">
        <v>7.61</v>
      </c>
      <c r="H45" s="2">
        <v>7.92</v>
      </c>
    </row>
    <row r="46" spans="1:8">
      <c r="A46" s="23">
        <v>41884</v>
      </c>
    </row>
    <row r="47" spans="1:8">
      <c r="A47" s="23">
        <v>41885</v>
      </c>
    </row>
    <row r="48" spans="1:8">
      <c r="A48" s="23">
        <v>41886.4375</v>
      </c>
      <c r="B48" s="10">
        <v>6.48</v>
      </c>
      <c r="C48" s="10">
        <v>7.64</v>
      </c>
    </row>
    <row r="49" spans="1:3">
      <c r="A49" s="23">
        <v>41887.354166666664</v>
      </c>
      <c r="B49" s="10">
        <v>6.67</v>
      </c>
      <c r="C49" s="10">
        <v>7.58</v>
      </c>
    </row>
    <row r="50" spans="1:3">
      <c r="A50" s="23">
        <v>41890.3125</v>
      </c>
      <c r="B50" s="10">
        <v>6.92</v>
      </c>
      <c r="C50" s="10">
        <v>7.67</v>
      </c>
    </row>
    <row r="51" spans="1:3">
      <c r="A51" s="23">
        <v>41891.4375</v>
      </c>
      <c r="B51" s="10">
        <v>6.8</v>
      </c>
      <c r="C51" s="10">
        <v>7.5</v>
      </c>
    </row>
    <row r="52" spans="1:3">
      <c r="A52" s="23">
        <v>41892.291666666664</v>
      </c>
      <c r="B52" s="10">
        <v>7</v>
      </c>
      <c r="C52" s="10">
        <v>7.64</v>
      </c>
    </row>
    <row r="53" spans="1:3">
      <c r="A53" s="23">
        <v>41893.291666666664</v>
      </c>
      <c r="B53" s="10">
        <v>7.08</v>
      </c>
      <c r="C53" s="10">
        <v>7.69</v>
      </c>
    </row>
    <row r="54" spans="1:3">
      <c r="A54" s="23">
        <v>41894.291666666664</v>
      </c>
      <c r="B54" s="10">
        <v>7.1</v>
      </c>
      <c r="C54" s="10">
        <v>7.6</v>
      </c>
    </row>
    <row r="55" spans="1:3">
      <c r="A55" s="23">
        <v>41897.375</v>
      </c>
      <c r="B55" s="10">
        <v>7.45</v>
      </c>
      <c r="C55" s="10">
        <v>7.71</v>
      </c>
    </row>
    <row r="56" spans="1:3">
      <c r="A56" s="23">
        <v>41898.375</v>
      </c>
      <c r="B56" s="10">
        <v>7.47</v>
      </c>
      <c r="C56" s="10">
        <v>7.77</v>
      </c>
    </row>
    <row r="57" spans="1:3">
      <c r="A57" s="23">
        <v>41899.375</v>
      </c>
    </row>
    <row r="58" spans="1:3">
      <c r="A58" s="23">
        <v>41900.375</v>
      </c>
      <c r="B58" s="10">
        <v>7.45</v>
      </c>
      <c r="C58" s="10">
        <v>7.68</v>
      </c>
    </row>
    <row r="59" spans="1:3">
      <c r="A59" s="23">
        <v>41901.541666666664</v>
      </c>
      <c r="B59" s="10">
        <v>7.43</v>
      </c>
      <c r="C59" s="10">
        <v>7.68</v>
      </c>
    </row>
    <row r="60" spans="1:3">
      <c r="A60" s="23">
        <v>41904.3125</v>
      </c>
      <c r="B60" s="10">
        <v>7.46</v>
      </c>
      <c r="C60" s="10">
        <v>7.81</v>
      </c>
    </row>
    <row r="61" spans="1:3">
      <c r="A61" s="23">
        <v>41905.416666666664</v>
      </c>
      <c r="B61" s="10">
        <v>7.23</v>
      </c>
      <c r="C61" s="10">
        <v>7.49</v>
      </c>
    </row>
    <row r="62" spans="1:3">
      <c r="A62" s="23">
        <v>41906.375</v>
      </c>
      <c r="B62" s="10">
        <v>7.21</v>
      </c>
      <c r="C62" s="10">
        <v>7.55</v>
      </c>
    </row>
    <row r="63" spans="1:3">
      <c r="A63" s="21">
        <v>41907.625</v>
      </c>
      <c r="B63" s="10">
        <v>7.23</v>
      </c>
      <c r="C63" s="10">
        <v>7.6</v>
      </c>
    </row>
    <row r="64" spans="1:3">
      <c r="A64" s="21">
        <v>41908.479166666664</v>
      </c>
      <c r="B64" s="10">
        <v>7.47</v>
      </c>
      <c r="C64" s="10">
        <v>7.6</v>
      </c>
    </row>
    <row r="65" spans="1:7">
      <c r="A65" s="21">
        <v>41909.708333333336</v>
      </c>
      <c r="B65" s="10">
        <v>5.97</v>
      </c>
      <c r="C65" s="10">
        <v>7.33</v>
      </c>
    </row>
    <row r="66" spans="1:7">
      <c r="A66" s="21">
        <v>41910.4375</v>
      </c>
      <c r="B66" s="10">
        <v>6.35</v>
      </c>
      <c r="C66" s="10">
        <v>7.51</v>
      </c>
    </row>
    <row r="67" spans="1:7">
      <c r="A67" s="21">
        <v>41911.354166666664</v>
      </c>
      <c r="B67" s="10">
        <v>6.29</v>
      </c>
      <c r="C67" s="10">
        <v>7.43</v>
      </c>
    </row>
    <row r="68" spans="1:7">
      <c r="A68" s="21">
        <v>41912.3125</v>
      </c>
      <c r="B68" s="10">
        <v>5.93</v>
      </c>
      <c r="C68" s="10">
        <v>7.73</v>
      </c>
    </row>
    <row r="69" spans="1:7">
      <c r="A69" s="21">
        <v>41913.333333333336</v>
      </c>
      <c r="B69" s="10">
        <v>5.76</v>
      </c>
      <c r="C69" s="10">
        <v>7.48</v>
      </c>
    </row>
    <row r="70" spans="1:7">
      <c r="A70" s="21">
        <v>41914.375</v>
      </c>
      <c r="B70" s="10">
        <v>6.01</v>
      </c>
      <c r="C70" s="10">
        <v>7.52</v>
      </c>
    </row>
    <row r="71" spans="1:7">
      <c r="A71" s="21">
        <v>41915.375</v>
      </c>
      <c r="B71" s="10">
        <v>5.95</v>
      </c>
      <c r="C71" s="10">
        <v>7.5</v>
      </c>
    </row>
    <row r="72" spans="1:7">
      <c r="A72" s="21">
        <v>41917.775694444441</v>
      </c>
      <c r="B72" s="10">
        <v>5.94</v>
      </c>
      <c r="C72" s="10">
        <v>7.28</v>
      </c>
    </row>
    <row r="73" spans="1:7">
      <c r="A73" s="21">
        <v>41918</v>
      </c>
      <c r="B73" s="10">
        <v>6.3</v>
      </c>
      <c r="C73" s="10">
        <v>7.4</v>
      </c>
    </row>
    <row r="74" spans="1:7">
      <c r="A74" s="21">
        <v>41919.416666666664</v>
      </c>
      <c r="B74" s="10">
        <v>6.8</v>
      </c>
      <c r="C74" s="10">
        <v>7.4</v>
      </c>
    </row>
    <row r="75" spans="1:7">
      <c r="A75" s="21">
        <v>41920.333333333336</v>
      </c>
      <c r="B75" s="10">
        <v>6.5</v>
      </c>
      <c r="C75" s="10">
        <v>7.4</v>
      </c>
    </row>
    <row r="76" spans="1:7">
      <c r="A76" s="21">
        <v>41921.395833333336</v>
      </c>
      <c r="B76" s="10">
        <v>6.72</v>
      </c>
      <c r="C76" s="10">
        <v>7.42</v>
      </c>
      <c r="G76" s="11">
        <v>7.43</v>
      </c>
    </row>
    <row r="77" spans="1:7">
      <c r="A77" s="21">
        <v>41922.416666666664</v>
      </c>
    </row>
    <row r="78" spans="1:7">
      <c r="A78" s="21">
        <v>41923.666666666664</v>
      </c>
      <c r="B78" s="10">
        <v>6.68</v>
      </c>
      <c r="C78" s="10">
        <v>7.54</v>
      </c>
      <c r="G78" s="11">
        <v>7.77</v>
      </c>
    </row>
    <row r="79" spans="1:7">
      <c r="A79" s="21">
        <v>41924.739583333336</v>
      </c>
    </row>
    <row r="80" spans="1:7">
      <c r="A80" s="21">
        <v>41925.395833333336</v>
      </c>
      <c r="B80" s="10">
        <v>5.71</v>
      </c>
      <c r="C80" s="10">
        <v>7.43</v>
      </c>
      <c r="G80" s="11">
        <v>7.64</v>
      </c>
    </row>
    <row r="81" spans="1:8">
      <c r="A81" s="21">
        <v>41926.375</v>
      </c>
      <c r="B81" s="10">
        <v>6.02</v>
      </c>
      <c r="C81" s="10">
        <v>7.44</v>
      </c>
      <c r="G81" s="11">
        <v>7.59</v>
      </c>
    </row>
    <row r="82" spans="1:8">
      <c r="A82" s="21">
        <v>41927.35</v>
      </c>
      <c r="B82" s="10">
        <v>5.95</v>
      </c>
      <c r="C82" s="10">
        <v>7.5</v>
      </c>
      <c r="G82" s="11">
        <v>7.48</v>
      </c>
      <c r="H82" s="2">
        <v>8.01</v>
      </c>
    </row>
    <row r="83" spans="1:8">
      <c r="A83" s="21">
        <v>41928.354166666664</v>
      </c>
      <c r="B83" s="10">
        <v>6.2</v>
      </c>
      <c r="C83" s="10">
        <v>7.5</v>
      </c>
      <c r="G83" s="11">
        <v>7.62</v>
      </c>
      <c r="H83" s="2">
        <v>7.98</v>
      </c>
    </row>
    <row r="84" spans="1:8">
      <c r="A84" s="21">
        <v>41929.340277777781</v>
      </c>
      <c r="B84" s="10">
        <v>5.91</v>
      </c>
      <c r="C84" s="10">
        <v>7.57</v>
      </c>
      <c r="G84" s="11">
        <v>7.68</v>
      </c>
      <c r="H84" s="2">
        <v>8.01</v>
      </c>
    </row>
    <row r="85" spans="1:8">
      <c r="A85" s="21">
        <v>41930.552083333336</v>
      </c>
    </row>
    <row r="86" spans="1:8">
      <c r="A86" s="21">
        <v>41931.779166666667</v>
      </c>
    </row>
    <row r="87" spans="1:8">
      <c r="A87" s="21">
        <v>41932.354166666664</v>
      </c>
      <c r="B87" s="10">
        <v>6.1</v>
      </c>
      <c r="C87" s="10">
        <v>7.71</v>
      </c>
      <c r="G87" s="11">
        <v>7.8</v>
      </c>
    </row>
    <row r="88" spans="1:8">
      <c r="A88" s="21">
        <v>41933.354166666664</v>
      </c>
      <c r="B88" s="10">
        <v>5.87</v>
      </c>
      <c r="C88" s="10">
        <v>7.52</v>
      </c>
      <c r="G88" s="11">
        <v>7.85</v>
      </c>
      <c r="H88" s="2">
        <v>8.09</v>
      </c>
    </row>
    <row r="89" spans="1:8">
      <c r="A89" s="21">
        <v>41934.333333333336</v>
      </c>
      <c r="B89" s="10">
        <v>5.86</v>
      </c>
      <c r="C89" s="10">
        <v>7.61</v>
      </c>
    </row>
    <row r="90" spans="1:8">
      <c r="A90" s="21">
        <v>41935.333333333336</v>
      </c>
      <c r="B90" s="10">
        <v>5.97</v>
      </c>
      <c r="C90" s="10">
        <v>7.62</v>
      </c>
      <c r="G90" s="11">
        <v>7.62</v>
      </c>
    </row>
    <row r="91" spans="1:8">
      <c r="A91" s="21">
        <v>41935.701388888891</v>
      </c>
    </row>
    <row r="92" spans="1:8">
      <c r="A92" s="21">
        <v>41936.354166666664</v>
      </c>
      <c r="B92" s="10">
        <v>6.7</v>
      </c>
      <c r="C92" s="10">
        <v>7.54</v>
      </c>
      <c r="G92" s="11">
        <v>7.75</v>
      </c>
      <c r="H92" s="2">
        <v>8.07</v>
      </c>
    </row>
    <row r="93" spans="1:8">
      <c r="A93" s="21">
        <v>41937.6875</v>
      </c>
    </row>
    <row r="94" spans="1:8">
      <c r="A94" s="21">
        <v>41938.729166666664</v>
      </c>
    </row>
    <row r="95" spans="1:8">
      <c r="A95" s="21">
        <v>41939.291666666664</v>
      </c>
      <c r="B95" s="10">
        <v>6.36</v>
      </c>
      <c r="C95" s="10">
        <v>7.5</v>
      </c>
      <c r="H95" s="2">
        <v>7.3</v>
      </c>
    </row>
    <row r="96" spans="1:8">
      <c r="A96" s="21">
        <v>41940.333333333336</v>
      </c>
      <c r="B96" s="10">
        <v>6.54</v>
      </c>
      <c r="C96" s="10">
        <v>7.57</v>
      </c>
      <c r="G96" s="11">
        <v>7.68</v>
      </c>
      <c r="H96" s="2">
        <v>8.01</v>
      </c>
    </row>
    <row r="97" spans="1:8">
      <c r="A97" s="21">
        <v>41941.479166666664</v>
      </c>
      <c r="B97" s="10">
        <v>7.37</v>
      </c>
      <c r="C97" s="10">
        <v>7.56</v>
      </c>
      <c r="G97" s="11">
        <v>7.67</v>
      </c>
    </row>
    <row r="98" spans="1:8">
      <c r="A98" s="21">
        <v>41942.354166666664</v>
      </c>
      <c r="B98" s="10">
        <v>6.39</v>
      </c>
      <c r="C98" s="10">
        <v>7.46</v>
      </c>
      <c r="G98" s="11">
        <v>7.58</v>
      </c>
    </row>
    <row r="99" spans="1:8">
      <c r="A99" s="21">
        <v>41943.333333333336</v>
      </c>
      <c r="B99" s="10">
        <v>6.67</v>
      </c>
      <c r="C99" s="10">
        <v>7.58</v>
      </c>
    </row>
    <row r="100" spans="1:8">
      <c r="A100" s="21">
        <v>41946.3125</v>
      </c>
      <c r="B100" s="10">
        <v>6.68</v>
      </c>
      <c r="C100" s="10">
        <v>7.59</v>
      </c>
      <c r="G100" s="11">
        <v>7.64</v>
      </c>
      <c r="H100" s="2">
        <v>8.1</v>
      </c>
    </row>
    <row r="101" spans="1:8">
      <c r="A101" s="21">
        <v>41947.333333333336</v>
      </c>
      <c r="B101" s="10">
        <v>6.39</v>
      </c>
      <c r="C101" s="10">
        <v>7.5</v>
      </c>
      <c r="G101" s="11">
        <v>7.6</v>
      </c>
    </row>
    <row r="102" spans="1:8">
      <c r="A102" s="21">
        <v>41948.354166666664</v>
      </c>
      <c r="B102" s="10">
        <v>6.16</v>
      </c>
      <c r="C102" s="10">
        <v>7.5</v>
      </c>
      <c r="G102" s="11">
        <v>7.6</v>
      </c>
      <c r="H102" s="2">
        <v>7.98</v>
      </c>
    </row>
    <row r="103" spans="1:8">
      <c r="A103" s="21">
        <v>41949.3125</v>
      </c>
      <c r="B103" s="10">
        <v>6</v>
      </c>
      <c r="C103" s="10">
        <v>7.53</v>
      </c>
      <c r="H103" s="2">
        <v>7.95</v>
      </c>
    </row>
    <row r="104" spans="1:8">
      <c r="A104" s="21">
        <v>41950.3125</v>
      </c>
      <c r="B104" s="10">
        <v>6.16</v>
      </c>
      <c r="C104" s="10">
        <v>7.58</v>
      </c>
    </row>
    <row r="105" spans="1:8">
      <c r="A105" s="21">
        <v>41953.329861111109</v>
      </c>
      <c r="B105" s="10">
        <v>6.33</v>
      </c>
      <c r="C105" s="10">
        <v>7.65</v>
      </c>
      <c r="H105" s="2">
        <v>7.93</v>
      </c>
    </row>
    <row r="106" spans="1:8">
      <c r="A106" s="21">
        <v>41954.354166666664</v>
      </c>
      <c r="B106" s="10">
        <v>6.43</v>
      </c>
      <c r="C106" s="10">
        <v>7.6</v>
      </c>
    </row>
    <row r="107" spans="1:8">
      <c r="A107" s="21">
        <v>41955.34375</v>
      </c>
      <c r="B107" s="10">
        <v>6.34</v>
      </c>
      <c r="C107" s="10">
        <v>7.69</v>
      </c>
      <c r="G107" s="11">
        <v>7.7</v>
      </c>
      <c r="H107" s="2">
        <v>8.0500000000000007</v>
      </c>
    </row>
    <row r="108" spans="1:8">
      <c r="A108" s="21">
        <v>41956.302083333336</v>
      </c>
      <c r="B108" s="10">
        <v>6.59</v>
      </c>
      <c r="C108" s="10">
        <v>7.69</v>
      </c>
    </row>
    <row r="109" spans="1:8">
      <c r="A109" s="21">
        <v>41957.34375</v>
      </c>
      <c r="B109" s="10">
        <v>6.31</v>
      </c>
      <c r="C109" s="10">
        <v>8.32</v>
      </c>
      <c r="G109" s="11">
        <v>8.11</v>
      </c>
      <c r="H109" s="2">
        <v>8.3000000000000007</v>
      </c>
    </row>
    <row r="110" spans="1:8">
      <c r="A110" s="21">
        <v>41960.354166666664</v>
      </c>
      <c r="B110" s="10">
        <v>6.68</v>
      </c>
      <c r="C110" s="10">
        <v>7.71</v>
      </c>
    </row>
    <row r="111" spans="1:8">
      <c r="A111" s="21">
        <v>41961.347222222219</v>
      </c>
      <c r="B111" s="10">
        <v>6.42</v>
      </c>
      <c r="C111" s="10">
        <v>7.79</v>
      </c>
      <c r="H111" s="2">
        <v>8.23</v>
      </c>
    </row>
    <row r="112" spans="1:8">
      <c r="A112" s="21">
        <v>41962.347222222219</v>
      </c>
      <c r="B112" s="10">
        <v>6.39</v>
      </c>
      <c r="C112" s="10">
        <v>7.75</v>
      </c>
    </row>
    <row r="113" spans="1:8">
      <c r="A113" s="21">
        <v>41963.3125</v>
      </c>
      <c r="B113" s="10">
        <v>6.26</v>
      </c>
      <c r="C113" s="10">
        <v>7.77</v>
      </c>
      <c r="H113" s="2">
        <v>8.08</v>
      </c>
    </row>
    <row r="114" spans="1:8">
      <c r="A114" s="21">
        <v>41964.388888888891</v>
      </c>
    </row>
    <row r="115" spans="1:8">
      <c r="A115" s="21">
        <v>41967.361111111109</v>
      </c>
      <c r="B115" s="10">
        <v>6.5</v>
      </c>
      <c r="C115" s="10">
        <v>8.01</v>
      </c>
    </row>
    <row r="116" spans="1:8">
      <c r="A116" s="21">
        <v>41968.354166666664</v>
      </c>
      <c r="B116" s="10">
        <v>6.82</v>
      </c>
      <c r="C116" s="10">
        <v>7.71</v>
      </c>
    </row>
    <row r="117" spans="1:8">
      <c r="A117" s="21">
        <v>41969.40625</v>
      </c>
      <c r="B117" s="10">
        <v>7.05</v>
      </c>
      <c r="C117" s="10">
        <v>7.67</v>
      </c>
    </row>
    <row r="118" spans="1:8">
      <c r="A118" s="21">
        <v>41971.354166666664</v>
      </c>
      <c r="B118" s="10">
        <v>6.93</v>
      </c>
      <c r="C118" s="10">
        <v>7.78</v>
      </c>
    </row>
    <row r="119" spans="1:8">
      <c r="A119" s="21">
        <v>41974.333333333336</v>
      </c>
      <c r="B119" s="10">
        <v>7.09</v>
      </c>
      <c r="C119" s="10">
        <v>7.68</v>
      </c>
    </row>
    <row r="120" spans="1:8">
      <c r="A120" s="21">
        <v>41975.333333333336</v>
      </c>
      <c r="B120" s="10">
        <v>7.14</v>
      </c>
      <c r="C120" s="10">
        <v>7.8</v>
      </c>
    </row>
    <row r="121" spans="1:8">
      <c r="A121" s="21">
        <v>41976.409722222219</v>
      </c>
      <c r="B121" s="10">
        <v>7.08</v>
      </c>
      <c r="C121" s="10">
        <v>7.84</v>
      </c>
    </row>
    <row r="122" spans="1:8">
      <c r="A122" s="21">
        <v>41977.333333333336</v>
      </c>
      <c r="B122" s="10">
        <v>6.79</v>
      </c>
      <c r="C122" s="10">
        <v>7.86</v>
      </c>
    </row>
    <row r="123" spans="1:8">
      <c r="A123" s="21">
        <v>41978.385416666664</v>
      </c>
      <c r="B123" s="10">
        <v>6.58</v>
      </c>
      <c r="C123" s="10">
        <v>7.71</v>
      </c>
    </row>
    <row r="124" spans="1:8">
      <c r="A124" s="21">
        <v>41981.479166666664</v>
      </c>
    </row>
    <row r="125" spans="1:8">
      <c r="A125" s="21">
        <v>41982.395833333336</v>
      </c>
      <c r="B125" s="10">
        <v>6.64</v>
      </c>
      <c r="C125" s="10">
        <v>7.79</v>
      </c>
      <c r="G125" s="11">
        <v>7.69</v>
      </c>
    </row>
    <row r="126" spans="1:8">
      <c r="A126" s="21">
        <v>41983.395833333336</v>
      </c>
      <c r="B126" s="10">
        <v>6.12</v>
      </c>
      <c r="C126" s="10">
        <v>7.74</v>
      </c>
    </row>
    <row r="127" spans="1:8">
      <c r="A127" s="21">
        <v>41984.364583333336</v>
      </c>
      <c r="B127" s="10">
        <v>5.7</v>
      </c>
      <c r="C127" s="10">
        <v>7.79</v>
      </c>
    </row>
    <row r="128" spans="1:8">
      <c r="A128" s="21">
        <v>41985.34375</v>
      </c>
      <c r="B128" s="10">
        <v>5.77</v>
      </c>
      <c r="C128" s="10">
        <v>7.74</v>
      </c>
    </row>
    <row r="129" spans="1:7">
      <c r="A129" s="21">
        <v>41987.375</v>
      </c>
      <c r="B129" s="10">
        <v>6</v>
      </c>
      <c r="C129" s="10">
        <v>7.1</v>
      </c>
    </row>
    <row r="130" spans="1:7">
      <c r="A130" s="21">
        <v>41990.354166666664</v>
      </c>
      <c r="B130" s="10">
        <v>6.16</v>
      </c>
      <c r="C130" s="10">
        <v>7.75</v>
      </c>
      <c r="G130" s="11">
        <v>7.88</v>
      </c>
    </row>
    <row r="131" spans="1:7">
      <c r="A131" s="21">
        <v>41991.333333333336</v>
      </c>
      <c r="B131" s="10">
        <v>6.1</v>
      </c>
      <c r="C131" s="10">
        <v>7.66</v>
      </c>
    </row>
    <row r="132" spans="1:7">
      <c r="A132" s="21">
        <v>41992.416666666664</v>
      </c>
      <c r="B132" s="10">
        <v>5.92</v>
      </c>
      <c r="C132" s="10">
        <v>7.6</v>
      </c>
    </row>
    <row r="133" spans="1:7">
      <c r="A133" s="21">
        <v>41995.364583333336</v>
      </c>
      <c r="B133" s="10">
        <v>5.47</v>
      </c>
      <c r="C133" s="10">
        <v>7.65</v>
      </c>
    </row>
    <row r="134" spans="1:7">
      <c r="A134" s="21">
        <v>41996.333333333336</v>
      </c>
      <c r="B134" s="10">
        <v>5.65</v>
      </c>
      <c r="C134" s="10">
        <v>7.66</v>
      </c>
    </row>
    <row r="135" spans="1:7">
      <c r="A135" s="21">
        <v>41997.409722222219</v>
      </c>
      <c r="B135" s="10">
        <v>5.97</v>
      </c>
      <c r="C135" s="10">
        <v>7.65</v>
      </c>
    </row>
    <row r="136" spans="1:7">
      <c r="A136" s="21">
        <v>41998.326388888891</v>
      </c>
      <c r="B136" s="10">
        <v>5.75</v>
      </c>
      <c r="C136" s="10">
        <v>7.57</v>
      </c>
    </row>
    <row r="137" spans="1:7">
      <c r="A137" s="21">
        <v>41999.333333333336</v>
      </c>
      <c r="B137" s="10">
        <v>5.85</v>
      </c>
      <c r="C137" s="10">
        <v>7.67</v>
      </c>
    </row>
    <row r="138" spans="1:7">
      <c r="A138" s="21">
        <v>42002.354166666664</v>
      </c>
      <c r="B138" s="10">
        <v>5.54</v>
      </c>
      <c r="C138" s="10">
        <v>7.54</v>
      </c>
    </row>
    <row r="139" spans="1:7">
      <c r="A139" s="21">
        <v>42003.3125</v>
      </c>
      <c r="B139" s="10">
        <v>5.49</v>
      </c>
      <c r="C139" s="10">
        <v>7.78</v>
      </c>
    </row>
    <row r="140" spans="1:7">
      <c r="A140" s="21">
        <v>42004.333333333336</v>
      </c>
      <c r="B140" s="10">
        <v>5.35</v>
      </c>
      <c r="C140" s="10">
        <v>7.71</v>
      </c>
    </row>
    <row r="141" spans="1:7">
      <c r="A141" s="21">
        <v>42006.322916666664</v>
      </c>
      <c r="B141" s="10">
        <v>5.46</v>
      </c>
      <c r="C141" s="10">
        <v>7.72</v>
      </c>
    </row>
    <row r="142" spans="1:7">
      <c r="A142" s="21">
        <v>42009.333333333336</v>
      </c>
      <c r="B142" s="10">
        <v>5.57</v>
      </c>
      <c r="C142" s="10">
        <v>7.64</v>
      </c>
    </row>
    <row r="143" spans="1:7">
      <c r="A143" s="21">
        <v>42010.34375</v>
      </c>
      <c r="B143" s="10">
        <v>5.56</v>
      </c>
      <c r="C143" s="10">
        <v>7.68</v>
      </c>
    </row>
    <row r="144" spans="1:7">
      <c r="A144" s="21">
        <v>42011.375</v>
      </c>
      <c r="B144" s="10">
        <v>5.9</v>
      </c>
      <c r="C144" s="10">
        <v>7.74</v>
      </c>
    </row>
    <row r="145" spans="1:9">
      <c r="A145" s="21">
        <v>42012.326388888891</v>
      </c>
      <c r="B145" s="10">
        <v>5.76</v>
      </c>
      <c r="C145" s="10">
        <v>7.75</v>
      </c>
    </row>
    <row r="146" spans="1:9">
      <c r="A146" s="21">
        <v>42013.361111111109</v>
      </c>
      <c r="B146" s="10">
        <v>5.75</v>
      </c>
      <c r="C146" s="10">
        <v>7.71</v>
      </c>
    </row>
    <row r="147" spans="1:9">
      <c r="A147" s="21">
        <v>42014.375</v>
      </c>
      <c r="B147" s="10">
        <v>5.76</v>
      </c>
      <c r="C147" s="10">
        <v>7.68</v>
      </c>
    </row>
    <row r="148" spans="1:9">
      <c r="A148" s="21">
        <v>42015.472222222219</v>
      </c>
      <c r="B148" s="10">
        <v>5.72</v>
      </c>
      <c r="C148" s="10">
        <v>7.67</v>
      </c>
    </row>
    <row r="149" spans="1:9">
      <c r="A149" s="21">
        <v>42016.318749999999</v>
      </c>
      <c r="B149" s="10">
        <v>6.1</v>
      </c>
      <c r="C149" s="10">
        <v>7.76</v>
      </c>
    </row>
    <row r="150" spans="1:9">
      <c r="A150" s="21">
        <v>42017.333333333336</v>
      </c>
      <c r="B150" s="10">
        <v>5.79</v>
      </c>
      <c r="C150" s="10">
        <v>7.8</v>
      </c>
    </row>
    <row r="151" spans="1:9">
      <c r="A151" s="21">
        <v>42018.368055555555</v>
      </c>
      <c r="B151" s="10">
        <v>5.84</v>
      </c>
      <c r="C151" s="10">
        <v>7.62</v>
      </c>
      <c r="D151" s="2">
        <v>7.22</v>
      </c>
      <c r="E151" s="2">
        <v>4.37</v>
      </c>
    </row>
    <row r="152" spans="1:9">
      <c r="A152" s="21">
        <v>42019.3125</v>
      </c>
      <c r="B152" s="10">
        <v>5.76</v>
      </c>
      <c r="C152" s="10">
        <v>7.51</v>
      </c>
      <c r="D152" s="2">
        <v>7.16</v>
      </c>
      <c r="E152" s="2">
        <v>4.2699999999999996</v>
      </c>
    </row>
    <row r="153" spans="1:9">
      <c r="A153" s="21">
        <v>42020.375</v>
      </c>
      <c r="B153" s="10">
        <v>5.62</v>
      </c>
      <c r="C153" s="10">
        <v>7.66</v>
      </c>
      <c r="D153" s="2">
        <v>7.21</v>
      </c>
      <c r="E153" s="2">
        <v>4.3899999999999997</v>
      </c>
    </row>
    <row r="154" spans="1:9">
      <c r="A154" s="21">
        <v>42021.347222222219</v>
      </c>
      <c r="B154" s="10">
        <v>5.58</v>
      </c>
      <c r="C154" s="10">
        <v>7.65</v>
      </c>
      <c r="D154" s="2">
        <v>7.17</v>
      </c>
      <c r="E154" s="2">
        <v>4.34</v>
      </c>
    </row>
    <row r="155" spans="1:9">
      <c r="A155" s="21">
        <v>42022.583333333336</v>
      </c>
      <c r="B155" s="10">
        <v>5.41</v>
      </c>
      <c r="C155" s="10">
        <v>7.59</v>
      </c>
    </row>
    <row r="156" spans="1:9">
      <c r="A156" s="21">
        <v>42023.364583333336</v>
      </c>
      <c r="B156" s="10">
        <v>5.87</v>
      </c>
      <c r="C156" s="10">
        <v>7.47</v>
      </c>
      <c r="D156" s="2">
        <v>7.23</v>
      </c>
      <c r="E156" s="2">
        <v>4.38</v>
      </c>
    </row>
    <row r="157" spans="1:9">
      <c r="A157" s="21">
        <v>42024.384027777778</v>
      </c>
      <c r="B157" s="10">
        <v>5.74</v>
      </c>
      <c r="C157" s="10">
        <v>7.77</v>
      </c>
      <c r="D157" s="2">
        <v>7.12</v>
      </c>
      <c r="E157" s="2">
        <v>4.3499999999999996</v>
      </c>
    </row>
    <row r="158" spans="1:9">
      <c r="A158" s="21">
        <v>42026.322916666664</v>
      </c>
    </row>
    <row r="159" spans="1:9">
      <c r="A159" s="21">
        <v>42027.34375</v>
      </c>
      <c r="B159" s="10">
        <v>5.69</v>
      </c>
      <c r="C159" s="10">
        <v>7.59</v>
      </c>
      <c r="D159" s="2">
        <v>7.1</v>
      </c>
      <c r="E159" s="2">
        <v>4.2699999999999996</v>
      </c>
    </row>
    <row r="160" spans="1:9">
      <c r="A160" s="21">
        <v>42028.368055555555</v>
      </c>
      <c r="B160" s="10">
        <v>5.6</v>
      </c>
      <c r="C160" s="10">
        <v>7.57</v>
      </c>
      <c r="D160" s="2">
        <v>7.11</v>
      </c>
      <c r="E160" s="2">
        <v>4.26</v>
      </c>
      <c r="I160" s="2">
        <v>7.45</v>
      </c>
    </row>
    <row r="161" spans="1:6">
      <c r="A161" s="21">
        <v>42029.350694444445</v>
      </c>
      <c r="B161" s="10">
        <v>5.69</v>
      </c>
      <c r="C161" s="10">
        <v>7.47</v>
      </c>
      <c r="D161" s="2">
        <v>7.09</v>
      </c>
      <c r="E161" s="2">
        <v>4.2699999999999996</v>
      </c>
    </row>
    <row r="162" spans="1:6">
      <c r="A162" s="21">
        <v>42030.326388888891</v>
      </c>
      <c r="B162" s="10">
        <v>5.73</v>
      </c>
      <c r="C162" s="10">
        <v>7.43</v>
      </c>
    </row>
    <row r="163" spans="1:6">
      <c r="A163" s="21">
        <v>42031.395833333336</v>
      </c>
    </row>
    <row r="164" spans="1:6">
      <c r="A164" s="21">
        <v>42032.395833333336</v>
      </c>
    </row>
    <row r="165" spans="1:6">
      <c r="A165" s="21">
        <v>42033.333333333336</v>
      </c>
      <c r="B165" s="10">
        <v>6.17</v>
      </c>
      <c r="C165" s="10">
        <v>7.67</v>
      </c>
      <c r="D165" s="2">
        <v>7.25</v>
      </c>
      <c r="E165" s="2">
        <v>4.29</v>
      </c>
    </row>
    <row r="166" spans="1:6">
      <c r="A166" s="21">
        <v>42034.364583333336</v>
      </c>
      <c r="C166" s="10">
        <v>7.63</v>
      </c>
      <c r="D166" s="2">
        <v>7.15</v>
      </c>
      <c r="E166" s="2">
        <v>4.2699999999999996</v>
      </c>
    </row>
    <row r="169" spans="1:6">
      <c r="A169" s="21">
        <v>42037.354166666664</v>
      </c>
      <c r="B169" s="10">
        <v>6.1</v>
      </c>
      <c r="C169" s="10">
        <v>7.56</v>
      </c>
      <c r="D169" s="2">
        <v>7.12</v>
      </c>
      <c r="E169" s="2">
        <v>4.24</v>
      </c>
      <c r="F169" s="2" t="s">
        <v>93</v>
      </c>
    </row>
    <row r="170" spans="1:6">
      <c r="A170" s="21">
        <v>42038.364583333336</v>
      </c>
      <c r="B170" s="10">
        <v>6.19</v>
      </c>
      <c r="C170" s="10">
        <v>7.64</v>
      </c>
      <c r="D170" s="2">
        <v>7.19</v>
      </c>
      <c r="E170" s="2">
        <v>4.28</v>
      </c>
      <c r="F170" s="2" t="s">
        <v>93</v>
      </c>
    </row>
    <row r="171" spans="1:6">
      <c r="A171" s="21">
        <v>42039.618055555555</v>
      </c>
      <c r="B171" s="10">
        <v>6.28</v>
      </c>
      <c r="C171" s="10">
        <v>7.73</v>
      </c>
      <c r="D171" s="2">
        <v>7.27</v>
      </c>
      <c r="E171" s="2">
        <v>4.33</v>
      </c>
      <c r="F171" s="2" t="s">
        <v>93</v>
      </c>
    </row>
    <row r="172" spans="1:6">
      <c r="A172" s="21">
        <v>42040.354166666664</v>
      </c>
      <c r="B172" s="10">
        <v>6.16</v>
      </c>
      <c r="C172" s="10">
        <v>7.71</v>
      </c>
      <c r="D172" s="2">
        <v>7.16</v>
      </c>
      <c r="E172" s="2">
        <v>4.2699999999999996</v>
      </c>
      <c r="F172" s="2" t="s">
        <v>93</v>
      </c>
    </row>
    <row r="173" spans="1:6">
      <c r="A173" s="21">
        <v>42041.364583333336</v>
      </c>
      <c r="B173" s="10">
        <v>6.08</v>
      </c>
      <c r="C173" s="10">
        <v>7.58</v>
      </c>
      <c r="D173" s="2">
        <v>7.16</v>
      </c>
      <c r="E173" s="2">
        <v>4.29</v>
      </c>
      <c r="F173" s="2" t="s">
        <v>93</v>
      </c>
    </row>
    <row r="174" spans="1:6">
      <c r="A174" s="21">
        <v>42042.333333333336</v>
      </c>
      <c r="B174" s="10">
        <v>6.11</v>
      </c>
      <c r="C174" s="10">
        <v>7.66</v>
      </c>
      <c r="D174" s="2">
        <v>7.16</v>
      </c>
      <c r="E174" s="2">
        <v>4.34</v>
      </c>
      <c r="F174" s="2" t="s">
        <v>93</v>
      </c>
    </row>
    <row r="175" spans="1:6">
      <c r="A175" s="21">
        <v>42043.385416666664</v>
      </c>
      <c r="B175" s="10">
        <v>6.11</v>
      </c>
      <c r="C175" s="10">
        <v>7.63</v>
      </c>
      <c r="D175" s="2">
        <v>7.17</v>
      </c>
      <c r="E175" s="2">
        <v>4.2699999999999996</v>
      </c>
      <c r="F175" s="2" t="s">
        <v>93</v>
      </c>
    </row>
    <row r="176" spans="1:6">
      <c r="A176" s="21">
        <v>42044.510416666664</v>
      </c>
      <c r="B176" s="10">
        <v>6.23</v>
      </c>
      <c r="C176" s="10">
        <v>7.69</v>
      </c>
      <c r="D176" s="2">
        <v>7.15</v>
      </c>
      <c r="E176" s="2">
        <v>4.34</v>
      </c>
      <c r="F176" s="2" t="s">
        <v>95</v>
      </c>
    </row>
    <row r="177" spans="1:6">
      <c r="A177" s="21">
        <v>42045.416666666664</v>
      </c>
      <c r="B177" s="10">
        <v>6.27</v>
      </c>
      <c r="C177" s="10">
        <v>7.73</v>
      </c>
      <c r="D177" s="2">
        <v>7.2</v>
      </c>
      <c r="E177" s="2">
        <v>4.32</v>
      </c>
      <c r="F177" s="2" t="s">
        <v>93</v>
      </c>
    </row>
    <row r="178" spans="1:6">
      <c r="A178" s="21">
        <v>42046.375</v>
      </c>
      <c r="B178" s="10">
        <v>6.14</v>
      </c>
      <c r="C178" s="10">
        <v>7.66</v>
      </c>
      <c r="D178" s="2">
        <v>7.11</v>
      </c>
      <c r="E178" s="2">
        <v>4.34</v>
      </c>
      <c r="F178" s="2" t="s">
        <v>93</v>
      </c>
    </row>
    <row r="179" spans="1:6">
      <c r="A179" s="21">
        <v>42047.40625</v>
      </c>
      <c r="B179" s="10">
        <v>6.24</v>
      </c>
      <c r="C179" s="10">
        <v>7.57</v>
      </c>
      <c r="D179" s="2">
        <v>7.08</v>
      </c>
      <c r="E179" s="2">
        <v>4.3099999999999996</v>
      </c>
      <c r="F179" s="2" t="s">
        <v>93</v>
      </c>
    </row>
    <row r="180" spans="1:6">
      <c r="A180" s="21">
        <v>42048.451388888891</v>
      </c>
      <c r="B180" s="10">
        <v>6.13</v>
      </c>
      <c r="C180" s="10">
        <v>7.55</v>
      </c>
      <c r="F180" s="2" t="s">
        <v>93</v>
      </c>
    </row>
    <row r="181" spans="1:6">
      <c r="A181" s="21">
        <v>42049.354166666664</v>
      </c>
      <c r="B181" s="10">
        <v>6.1</v>
      </c>
      <c r="C181" s="10">
        <v>7.56</v>
      </c>
      <c r="D181" s="2">
        <v>7.06</v>
      </c>
      <c r="E181" s="2">
        <v>4.22</v>
      </c>
      <c r="F181" s="2" t="s">
        <v>95</v>
      </c>
    </row>
    <row r="182" spans="1:6">
      <c r="A182" s="21">
        <v>42050.395833333336</v>
      </c>
      <c r="B182" s="10">
        <v>6.2</v>
      </c>
      <c r="C182" s="10">
        <v>7.71</v>
      </c>
      <c r="D182" s="2">
        <v>7.23</v>
      </c>
      <c r="E182" s="2">
        <v>4.24</v>
      </c>
      <c r="F182" s="2" t="s">
        <v>95</v>
      </c>
    </row>
    <row r="184" spans="1:6">
      <c r="A184" s="21">
        <v>42052.409722222219</v>
      </c>
      <c r="B184" s="10">
        <v>5.81</v>
      </c>
      <c r="C184" s="10">
        <v>7.78</v>
      </c>
      <c r="D184" s="2">
        <v>7.3</v>
      </c>
      <c r="E184" s="2">
        <v>4.42</v>
      </c>
      <c r="F184" s="2" t="s">
        <v>93</v>
      </c>
    </row>
    <row r="185" spans="1:6">
      <c r="A185" s="21">
        <v>42053.5625</v>
      </c>
      <c r="B185" s="10">
        <v>6.05</v>
      </c>
      <c r="C185" s="10">
        <v>7.54</v>
      </c>
      <c r="D185" s="2">
        <v>7.05</v>
      </c>
      <c r="F185" s="2" t="s">
        <v>93</v>
      </c>
    </row>
    <row r="186" spans="1:6">
      <c r="A186" s="21">
        <v>42054.4375</v>
      </c>
      <c r="B186" s="10">
        <v>5.92</v>
      </c>
      <c r="C186" s="10">
        <v>7.58</v>
      </c>
      <c r="D186" s="2">
        <v>7.03</v>
      </c>
      <c r="E186" s="2">
        <v>4.2699999999999996</v>
      </c>
      <c r="F186" s="2" t="s">
        <v>93</v>
      </c>
    </row>
    <row r="188" spans="1:6">
      <c r="A188" s="21">
        <v>42056.326388888891</v>
      </c>
      <c r="B188" s="10">
        <v>5.73</v>
      </c>
      <c r="C188" s="10">
        <v>7.54</v>
      </c>
      <c r="D188" s="2">
        <v>7.06</v>
      </c>
      <c r="E188" s="2">
        <v>4.24</v>
      </c>
      <c r="F188" s="2" t="s">
        <v>93</v>
      </c>
    </row>
    <row r="189" spans="1:6">
      <c r="A189" s="21">
        <v>42057.354166666664</v>
      </c>
      <c r="B189" s="10">
        <v>5.6</v>
      </c>
      <c r="C189" s="10">
        <v>7.53</v>
      </c>
      <c r="D189" s="2">
        <v>7.03</v>
      </c>
      <c r="E189" s="2">
        <v>4.1900000000000004</v>
      </c>
      <c r="F189" s="2" t="s">
        <v>93</v>
      </c>
    </row>
    <row r="190" spans="1:6">
      <c r="A190" s="21">
        <v>42058.385416666664</v>
      </c>
      <c r="B190" s="10">
        <v>5.59</v>
      </c>
      <c r="C190" s="10">
        <v>7.54</v>
      </c>
    </row>
    <row r="192" spans="1:6">
      <c r="A192" s="21">
        <v>42060.395833333336</v>
      </c>
      <c r="B192" s="10">
        <v>5.2</v>
      </c>
      <c r="C192" s="10">
        <v>7.57</v>
      </c>
      <c r="D192" s="2">
        <v>7.07</v>
      </c>
      <c r="E192" s="2">
        <v>4.2699999999999996</v>
      </c>
      <c r="F192" s="2" t="s">
        <v>93</v>
      </c>
    </row>
    <row r="194" spans="1:10">
      <c r="A194" s="21">
        <v>42062.413194444445</v>
      </c>
      <c r="B194" s="10">
        <v>5.26</v>
      </c>
      <c r="C194" s="10">
        <v>7.59</v>
      </c>
      <c r="D194" s="2">
        <v>7.08</v>
      </c>
      <c r="E194" s="2">
        <v>4.3</v>
      </c>
      <c r="F194" s="2" t="s">
        <v>93</v>
      </c>
    </row>
    <row r="196" spans="1:10">
      <c r="A196" s="21">
        <v>42064.458333333336</v>
      </c>
      <c r="B196" s="10">
        <v>5.19</v>
      </c>
      <c r="C196" s="10">
        <v>7.58</v>
      </c>
      <c r="D196" s="2">
        <v>7.09</v>
      </c>
      <c r="E196" s="2">
        <v>4.28</v>
      </c>
      <c r="F196" s="2" t="s">
        <v>93</v>
      </c>
    </row>
    <row r="197" spans="1:10">
      <c r="A197" s="21">
        <v>42065.395833333336</v>
      </c>
      <c r="B197" s="10">
        <v>5.16</v>
      </c>
      <c r="C197" s="10">
        <v>7.61</v>
      </c>
      <c r="D197" s="2">
        <v>7.15</v>
      </c>
      <c r="E197" s="2">
        <v>4.3</v>
      </c>
      <c r="F197" s="2" t="s">
        <v>93</v>
      </c>
    </row>
    <row r="199" spans="1:10">
      <c r="A199" s="21">
        <v>42067.645833333336</v>
      </c>
      <c r="B199" s="10">
        <v>5.3</v>
      </c>
      <c r="C199" s="10">
        <v>7.54</v>
      </c>
      <c r="D199" s="2">
        <v>7.04</v>
      </c>
      <c r="E199" s="2">
        <v>4.26</v>
      </c>
      <c r="F199" s="2" t="s">
        <v>95</v>
      </c>
    </row>
    <row r="200" spans="1:10">
      <c r="A200" s="21">
        <v>42068.097222222219</v>
      </c>
      <c r="B200" s="10">
        <v>5.41</v>
      </c>
      <c r="C200" s="10">
        <v>7.64</v>
      </c>
      <c r="D200" s="2">
        <v>7.1</v>
      </c>
      <c r="E200" s="2">
        <v>4.37</v>
      </c>
      <c r="F200" s="2" t="s">
        <v>93</v>
      </c>
    </row>
    <row r="201" spans="1:10">
      <c r="A201" s="21">
        <v>42069.625</v>
      </c>
      <c r="B201" s="10">
        <v>5.61</v>
      </c>
      <c r="C201" s="10">
        <v>7.62</v>
      </c>
      <c r="D201" s="2">
        <v>7.14</v>
      </c>
      <c r="E201" s="2">
        <v>4.45</v>
      </c>
      <c r="F201" s="2" t="s">
        <v>93</v>
      </c>
    </row>
    <row r="202" spans="1:10">
      <c r="A202" s="21" t="s">
        <v>97</v>
      </c>
      <c r="B202" s="10">
        <v>5.59</v>
      </c>
      <c r="C202" s="10">
        <v>7.57</v>
      </c>
      <c r="F202" s="2" t="s">
        <v>93</v>
      </c>
    </row>
    <row r="203" spans="1:10">
      <c r="A203" s="21">
        <v>42071.524305555555</v>
      </c>
      <c r="B203" s="10">
        <v>5.61</v>
      </c>
      <c r="C203" s="10">
        <v>7.56</v>
      </c>
      <c r="D203" s="2">
        <v>7.12</v>
      </c>
      <c r="E203" s="2">
        <v>4.3600000000000003</v>
      </c>
      <c r="F203" s="2" t="s">
        <v>93</v>
      </c>
    </row>
    <row r="205" spans="1:10">
      <c r="A205" s="21">
        <v>42073.510416666664</v>
      </c>
      <c r="B205" s="10">
        <v>5.57</v>
      </c>
      <c r="C205" s="10">
        <v>7.68</v>
      </c>
      <c r="D205" s="2">
        <v>7.16</v>
      </c>
      <c r="E205" s="2">
        <v>4.25</v>
      </c>
      <c r="F205" s="2" t="s">
        <v>93</v>
      </c>
      <c r="J205" s="110" t="s">
        <v>98</v>
      </c>
    </row>
    <row r="206" spans="1:10">
      <c r="A206" s="21">
        <v>42074.427083333336</v>
      </c>
      <c r="B206" s="10">
        <v>5.42</v>
      </c>
      <c r="C206" s="10">
        <v>7.67</v>
      </c>
      <c r="D206" s="2">
        <v>7.17</v>
      </c>
      <c r="E206" s="2">
        <v>4.45</v>
      </c>
      <c r="F206" s="2" t="s">
        <v>95</v>
      </c>
    </row>
    <row r="207" spans="1:10">
      <c r="A207" s="21">
        <v>42075.395833333336</v>
      </c>
      <c r="B207" s="10">
        <v>5.56</v>
      </c>
      <c r="C207" s="10">
        <v>7.68</v>
      </c>
      <c r="D207" s="2">
        <v>7.17</v>
      </c>
      <c r="E207" s="2">
        <v>4.6100000000000003</v>
      </c>
      <c r="F207" s="2" t="s">
        <v>93</v>
      </c>
      <c r="J207" s="110" t="s">
        <v>99</v>
      </c>
    </row>
    <row r="208" spans="1:10">
      <c r="A208" s="21">
        <v>42076.489583333336</v>
      </c>
      <c r="B208" s="10">
        <v>5.57</v>
      </c>
      <c r="C208" s="10">
        <v>7.6</v>
      </c>
      <c r="D208" s="2">
        <v>7.18</v>
      </c>
      <c r="E208" s="2">
        <v>4.4800000000000004</v>
      </c>
      <c r="F208" s="2" t="s">
        <v>95</v>
      </c>
    </row>
    <row r="209" spans="1:10">
      <c r="A209" s="21">
        <v>42077.479166666664</v>
      </c>
      <c r="B209" s="10">
        <v>5.69</v>
      </c>
      <c r="C209" s="10">
        <v>7.58</v>
      </c>
      <c r="D209" s="2">
        <v>7.2</v>
      </c>
      <c r="E209" s="2">
        <v>4.46</v>
      </c>
      <c r="F209" s="2" t="s">
        <v>95</v>
      </c>
    </row>
    <row r="210" spans="1:10">
      <c r="A210" s="21">
        <v>42078.458333333336</v>
      </c>
      <c r="B210" s="10">
        <v>5.57</v>
      </c>
      <c r="C210" s="10">
        <v>7.46</v>
      </c>
      <c r="D210" s="2">
        <v>7.14</v>
      </c>
      <c r="E210" s="2">
        <v>4.37</v>
      </c>
      <c r="F210" s="2" t="s">
        <v>95</v>
      </c>
    </row>
    <row r="213" spans="1:10">
      <c r="A213" s="21">
        <v>42081.4375</v>
      </c>
      <c r="B213" s="10">
        <v>5.47</v>
      </c>
      <c r="C213" s="10">
        <v>7.37</v>
      </c>
      <c r="D213" s="2">
        <v>7.14</v>
      </c>
      <c r="E213" s="2">
        <v>4.54</v>
      </c>
      <c r="F213" s="2" t="s">
        <v>93</v>
      </c>
      <c r="J213" s="110" t="s">
        <v>101</v>
      </c>
    </row>
    <row r="214" spans="1:10">
      <c r="A214" s="21">
        <v>42082.395833333336</v>
      </c>
      <c r="B214" s="10">
        <v>5.48</v>
      </c>
      <c r="C214" s="10">
        <v>7.54</v>
      </c>
      <c r="D214" s="2">
        <v>7.11</v>
      </c>
      <c r="E214" s="2">
        <v>4.33</v>
      </c>
      <c r="F214" s="2" t="s">
        <v>93</v>
      </c>
    </row>
    <row r="215" spans="1:10">
      <c r="A215" s="21">
        <v>42083.458333333336</v>
      </c>
      <c r="B215" s="10">
        <v>5.51</v>
      </c>
      <c r="C215" s="10">
        <v>7.52</v>
      </c>
      <c r="F215" s="2" t="s">
        <v>95</v>
      </c>
    </row>
    <row r="217" spans="1:10">
      <c r="A217" s="21">
        <v>42085.361111111109</v>
      </c>
      <c r="B217" s="10">
        <v>5.15</v>
      </c>
      <c r="C217" s="10">
        <v>7.27</v>
      </c>
      <c r="D217" s="2">
        <v>7.12</v>
      </c>
      <c r="E217" s="2">
        <v>4.47</v>
      </c>
      <c r="F217" s="2" t="s">
        <v>92</v>
      </c>
    </row>
    <row r="218" spans="1:10">
      <c r="A218" s="21">
        <v>42086.652777777781</v>
      </c>
      <c r="B218" s="10">
        <v>5.17</v>
      </c>
      <c r="C218" s="10">
        <v>7.47</v>
      </c>
      <c r="D218" s="2">
        <v>7.11</v>
      </c>
      <c r="E218" s="2">
        <v>4.2699999999999996</v>
      </c>
      <c r="F218" s="2" t="s">
        <v>93</v>
      </c>
      <c r="J218" s="110" t="s">
        <v>104</v>
      </c>
    </row>
    <row r="219" spans="1:10">
      <c r="A219" s="21">
        <v>42087.368055555555</v>
      </c>
      <c r="B219" s="10">
        <v>5.08</v>
      </c>
      <c r="C219" s="10">
        <v>7.45</v>
      </c>
      <c r="D219" s="2">
        <v>7.11</v>
      </c>
      <c r="E219" s="2">
        <v>4.26</v>
      </c>
      <c r="F219" s="2" t="s">
        <v>93</v>
      </c>
      <c r="J219" s="110" t="s">
        <v>108</v>
      </c>
    </row>
    <row r="220" spans="1:10">
      <c r="A220" s="21">
        <v>42088.625</v>
      </c>
      <c r="B220" s="10">
        <v>5.03</v>
      </c>
      <c r="C220" s="10">
        <v>7.5</v>
      </c>
      <c r="D220" s="2">
        <v>7.12</v>
      </c>
      <c r="E220" s="2">
        <v>4.25</v>
      </c>
      <c r="F220" s="2" t="s">
        <v>93</v>
      </c>
    </row>
    <row r="221" spans="1:10">
      <c r="A221" s="21">
        <v>42089.583333333336</v>
      </c>
      <c r="B221" s="10">
        <v>5.05</v>
      </c>
      <c r="C221" s="10">
        <v>7.52</v>
      </c>
      <c r="D221" s="2">
        <v>7.14</v>
      </c>
      <c r="E221" s="2">
        <v>4.32</v>
      </c>
      <c r="F221" s="2" t="s">
        <v>93</v>
      </c>
    </row>
    <row r="222" spans="1:10">
      <c r="A222" s="21">
        <v>42090.395833333336</v>
      </c>
      <c r="B222" s="10">
        <v>5.0599999999999996</v>
      </c>
      <c r="C222" s="10">
        <v>7.43</v>
      </c>
      <c r="D222" s="2">
        <v>7.12</v>
      </c>
      <c r="F222" s="2" t="s">
        <v>93</v>
      </c>
    </row>
    <row r="223" spans="1:10">
      <c r="A223" s="21">
        <v>42091.46875</v>
      </c>
      <c r="B223" s="10">
        <v>4.8899999999999997</v>
      </c>
      <c r="C223" s="10">
        <v>7.51</v>
      </c>
      <c r="D223" s="2">
        <v>7.13</v>
      </c>
      <c r="E223" s="2">
        <v>4.3499999999999996</v>
      </c>
      <c r="F223" s="2" t="s">
        <v>95</v>
      </c>
    </row>
    <row r="224" spans="1:10">
      <c r="A224" s="21">
        <v>42092.454861111109</v>
      </c>
      <c r="B224" s="10">
        <v>4.91</v>
      </c>
      <c r="C224" s="10">
        <v>7.74</v>
      </c>
      <c r="D224" s="2">
        <v>7.1</v>
      </c>
      <c r="E224" s="2">
        <v>4.3</v>
      </c>
      <c r="F224" s="2" t="s">
        <v>95</v>
      </c>
    </row>
    <row r="225" spans="1:10">
      <c r="A225" s="21">
        <v>42093.638888888891</v>
      </c>
      <c r="B225" s="10">
        <v>4.92</v>
      </c>
      <c r="C225" s="10">
        <v>7.58</v>
      </c>
      <c r="D225" s="2">
        <v>7.14</v>
      </c>
      <c r="F225" s="2" t="s">
        <v>93</v>
      </c>
      <c r="J225" s="110" t="s">
        <v>109</v>
      </c>
    </row>
    <row r="226" spans="1:10">
      <c r="A226" s="21">
        <v>42094.434027777781</v>
      </c>
      <c r="B226" s="10">
        <v>4.92</v>
      </c>
      <c r="C226" s="10">
        <v>7.74</v>
      </c>
      <c r="F226" s="2" t="s">
        <v>93</v>
      </c>
    </row>
    <row r="227" spans="1:10">
      <c r="A227" s="21">
        <v>42095.611111111109</v>
      </c>
      <c r="B227" s="10">
        <v>4.96</v>
      </c>
      <c r="C227" s="10">
        <v>7.5</v>
      </c>
      <c r="F227" s="2" t="s">
        <v>93</v>
      </c>
    </row>
    <row r="228" spans="1:10">
      <c r="A228" s="21">
        <v>42098.520833333336</v>
      </c>
      <c r="B228" s="10">
        <v>4.82</v>
      </c>
      <c r="C228" s="10">
        <v>7.91</v>
      </c>
      <c r="D228" s="2">
        <v>7.05</v>
      </c>
      <c r="F228" s="2" t="s">
        <v>93</v>
      </c>
    </row>
    <row r="229" spans="1:10">
      <c r="A229" s="21">
        <v>42100.5625</v>
      </c>
      <c r="B229" s="10">
        <v>4.84</v>
      </c>
      <c r="C229" s="10">
        <v>7.4</v>
      </c>
      <c r="D229" s="2">
        <v>7.09</v>
      </c>
      <c r="F229" s="2" t="s">
        <v>95</v>
      </c>
    </row>
    <row r="230" spans="1:10">
      <c r="A230" s="21">
        <v>42101.416666666664</v>
      </c>
      <c r="B230" s="10">
        <v>4.8499999999999996</v>
      </c>
      <c r="C230" s="10">
        <v>7.69</v>
      </c>
      <c r="D230" s="2">
        <v>7.14</v>
      </c>
      <c r="F230" s="2" t="s">
        <v>93</v>
      </c>
      <c r="J230" s="110" t="s">
        <v>110</v>
      </c>
    </row>
    <row r="231" spans="1:10">
      <c r="A231" s="21">
        <v>42102.555555555555</v>
      </c>
      <c r="B231" s="10">
        <v>4.8</v>
      </c>
      <c r="C231" s="10">
        <v>7.35</v>
      </c>
      <c r="D231" s="2">
        <v>7.08</v>
      </c>
      <c r="E231" s="2">
        <v>4.21</v>
      </c>
      <c r="F231" s="2" t="s">
        <v>93</v>
      </c>
    </row>
    <row r="232" spans="1:10">
      <c r="A232" s="21">
        <v>42103.416666666664</v>
      </c>
      <c r="B232" s="46">
        <v>4.82</v>
      </c>
      <c r="C232" s="46">
        <v>7.51</v>
      </c>
      <c r="D232" s="7">
        <v>7.08</v>
      </c>
      <c r="E232" s="7">
        <v>4.2</v>
      </c>
      <c r="F232" s="7" t="s">
        <v>93</v>
      </c>
      <c r="G232" s="30"/>
      <c r="H232" s="7"/>
      <c r="I232" s="7"/>
      <c r="J232" s="49"/>
    </row>
    <row r="233" spans="1:10">
      <c r="A233" s="21">
        <v>42104.4375</v>
      </c>
      <c r="B233" s="46">
        <v>4.8899999999999997</v>
      </c>
      <c r="C233" s="46">
        <v>7.46</v>
      </c>
      <c r="D233" s="7">
        <v>7.09</v>
      </c>
      <c r="E233" s="7">
        <v>4.21</v>
      </c>
      <c r="F233" s="7" t="s">
        <v>93</v>
      </c>
      <c r="G233" s="30"/>
      <c r="H233" s="7"/>
      <c r="I233" s="7"/>
      <c r="J233" s="49"/>
    </row>
    <row r="234" spans="1:10">
      <c r="A234" s="21">
        <v>42107.390277777777</v>
      </c>
      <c r="B234" s="46">
        <v>4.88</v>
      </c>
      <c r="C234" s="46">
        <v>7.33</v>
      </c>
      <c r="D234" s="7">
        <v>7.05</v>
      </c>
      <c r="E234" s="7">
        <v>4.22</v>
      </c>
      <c r="F234" s="7" t="s">
        <v>93</v>
      </c>
      <c r="G234" s="30"/>
      <c r="H234" s="7"/>
      <c r="I234" s="7"/>
      <c r="J234" s="49"/>
    </row>
    <row r="235" spans="1:10">
      <c r="A235" s="21">
        <v>42108.4375</v>
      </c>
      <c r="B235" s="46">
        <v>4.96</v>
      </c>
      <c r="C235" s="46">
        <v>7.39</v>
      </c>
      <c r="D235" s="7">
        <v>7.11</v>
      </c>
      <c r="E235" s="7">
        <v>4.22</v>
      </c>
      <c r="F235" s="7" t="s">
        <v>93</v>
      </c>
      <c r="G235" s="30"/>
      <c r="H235" s="7"/>
      <c r="I235" s="7"/>
      <c r="J235" s="49"/>
    </row>
    <row r="236" spans="1:10">
      <c r="A236" s="21">
        <v>42109.395833333336</v>
      </c>
      <c r="B236" s="46">
        <v>5</v>
      </c>
      <c r="C236" s="46">
        <v>7.45</v>
      </c>
      <c r="D236" s="7">
        <v>7.11</v>
      </c>
      <c r="E236" s="7">
        <v>4.29</v>
      </c>
      <c r="F236" s="7" t="s">
        <v>93</v>
      </c>
      <c r="H236" s="7"/>
      <c r="I236" s="7"/>
      <c r="J236" s="30" t="s">
        <v>115</v>
      </c>
    </row>
    <row r="237" spans="1:10">
      <c r="A237" s="21">
        <v>42110.430555555555</v>
      </c>
      <c r="B237" s="10">
        <v>5.0199999999999996</v>
      </c>
      <c r="C237" s="10">
        <v>7.35</v>
      </c>
      <c r="F237" s="2" t="s">
        <v>93</v>
      </c>
    </row>
    <row r="238" spans="1:10">
      <c r="A238" s="21">
        <v>42111.4375</v>
      </c>
      <c r="B238" s="10">
        <v>5.04</v>
      </c>
      <c r="C238" s="10">
        <v>7.34</v>
      </c>
      <c r="D238" s="2">
        <v>7.09</v>
      </c>
      <c r="E238" s="2">
        <v>4.18</v>
      </c>
      <c r="F238" s="2" t="s">
        <v>93</v>
      </c>
      <c r="J238" s="110" t="s">
        <v>116</v>
      </c>
    </row>
    <row r="239" spans="1:10">
      <c r="A239" s="21">
        <v>42112.4375</v>
      </c>
      <c r="B239" s="10">
        <v>5.1100000000000003</v>
      </c>
      <c r="C239" s="10">
        <v>7.36</v>
      </c>
      <c r="D239" s="2">
        <v>7.09</v>
      </c>
      <c r="E239" s="2">
        <v>4.21</v>
      </c>
      <c r="F239" s="2" t="s">
        <v>93</v>
      </c>
    </row>
    <row r="240" spans="1:10">
      <c r="A240" s="21">
        <v>42113.451388888891</v>
      </c>
      <c r="B240" s="10">
        <v>5.14</v>
      </c>
      <c r="C240" s="10">
        <v>7.36</v>
      </c>
      <c r="D240" s="2">
        <v>7.07</v>
      </c>
      <c r="E240" s="2">
        <v>4.22</v>
      </c>
      <c r="F240" s="2" t="s">
        <v>93</v>
      </c>
    </row>
    <row r="241" spans="1:10">
      <c r="A241" s="21">
        <v>42114.118055555555</v>
      </c>
      <c r="B241" s="10">
        <v>5.18</v>
      </c>
      <c r="C241" s="10">
        <v>7.39</v>
      </c>
      <c r="D241" s="2">
        <v>7.06</v>
      </c>
      <c r="E241" s="2">
        <v>4.2</v>
      </c>
      <c r="F241" s="2" t="s">
        <v>95</v>
      </c>
    </row>
    <row r="242" spans="1:10">
      <c r="A242" s="21">
        <v>42115.413194444445</v>
      </c>
      <c r="B242" s="10">
        <v>5.08</v>
      </c>
      <c r="C242" s="10">
        <v>7.54</v>
      </c>
      <c r="D242" s="2">
        <v>7.07</v>
      </c>
      <c r="E242" s="2">
        <v>4.21</v>
      </c>
      <c r="F242" s="2" t="s">
        <v>93</v>
      </c>
    </row>
    <row r="243" spans="1:10">
      <c r="A243" s="21">
        <v>42116.458333333336</v>
      </c>
      <c r="B243" s="10">
        <v>5.15</v>
      </c>
      <c r="C243" s="10">
        <v>7.5</v>
      </c>
      <c r="D243" s="2">
        <v>7</v>
      </c>
      <c r="E243" s="2">
        <v>4.21</v>
      </c>
      <c r="F243" s="2" t="s">
        <v>95</v>
      </c>
    </row>
    <row r="244" spans="1:10">
      <c r="A244" s="21">
        <v>42117.354166666664</v>
      </c>
      <c r="B244" s="10">
        <v>5.08</v>
      </c>
      <c r="C244" s="10">
        <v>7.43</v>
      </c>
      <c r="D244" s="2">
        <v>7.1</v>
      </c>
      <c r="E244" s="2">
        <v>4.18</v>
      </c>
      <c r="F244" s="2" t="s">
        <v>92</v>
      </c>
    </row>
    <row r="245" spans="1:10">
      <c r="A245" s="21">
        <v>42118.447916666664</v>
      </c>
      <c r="B245" s="10">
        <v>5.03</v>
      </c>
      <c r="C245" s="10">
        <v>7.35</v>
      </c>
      <c r="D245" s="2">
        <v>7.07</v>
      </c>
      <c r="E245" s="2">
        <v>4.28</v>
      </c>
      <c r="F245" s="2" t="s">
        <v>93</v>
      </c>
    </row>
    <row r="246" spans="1:10">
      <c r="A246" s="21">
        <v>42119.375</v>
      </c>
      <c r="B246" s="10">
        <v>5.0199999999999996</v>
      </c>
      <c r="C246" s="10">
        <v>7.37</v>
      </c>
      <c r="D246" s="2">
        <v>7.06</v>
      </c>
      <c r="E246" s="2">
        <v>4.24</v>
      </c>
      <c r="F246" s="2" t="s">
        <v>95</v>
      </c>
    </row>
    <row r="247" spans="1:10">
      <c r="A247" s="21">
        <v>42120.368055555555</v>
      </c>
      <c r="B247" s="10">
        <v>5.04</v>
      </c>
      <c r="C247" s="10">
        <v>7.3</v>
      </c>
      <c r="D247" s="2">
        <v>7.04</v>
      </c>
      <c r="E247" s="2">
        <v>4.26</v>
      </c>
      <c r="F247" s="2" t="s">
        <v>95</v>
      </c>
    </row>
    <row r="248" spans="1:10">
      <c r="A248" s="21">
        <v>42121.541666666664</v>
      </c>
      <c r="B248" s="10">
        <v>5.18</v>
      </c>
      <c r="C248" s="10">
        <v>7.32</v>
      </c>
      <c r="D248" s="2">
        <v>7.1</v>
      </c>
      <c r="E248" s="2">
        <v>4.29</v>
      </c>
      <c r="F248" s="2" t="s">
        <v>93</v>
      </c>
    </row>
    <row r="249" spans="1:10">
      <c r="A249" s="21">
        <v>42122.59375</v>
      </c>
      <c r="B249" s="40">
        <v>5.22</v>
      </c>
      <c r="C249" s="40">
        <v>7.23</v>
      </c>
      <c r="D249" s="38"/>
      <c r="E249" s="38"/>
      <c r="F249" s="38"/>
      <c r="G249" s="42"/>
      <c r="H249" s="38"/>
      <c r="I249" s="38"/>
      <c r="J249" s="112"/>
    </row>
    <row r="250" spans="1:10">
      <c r="A250" s="21">
        <v>42123.572916666664</v>
      </c>
      <c r="B250" s="10">
        <v>5.18</v>
      </c>
      <c r="C250" s="10">
        <v>7.19</v>
      </c>
      <c r="D250" s="2">
        <v>7.08</v>
      </c>
      <c r="E250" s="2">
        <v>4.26</v>
      </c>
      <c r="F250" s="2" t="s">
        <v>93</v>
      </c>
    </row>
    <row r="251" spans="1:10">
      <c r="A251" s="21">
        <v>42124.541666666664</v>
      </c>
      <c r="B251" s="10">
        <v>5.08</v>
      </c>
      <c r="C251" s="10">
        <v>7.22</v>
      </c>
      <c r="D251" s="2">
        <v>7.08</v>
      </c>
      <c r="F251" s="2" t="s">
        <v>93</v>
      </c>
    </row>
    <row r="252" spans="1:10">
      <c r="A252" s="21">
        <v>42125.583333333336</v>
      </c>
      <c r="B252" s="10">
        <v>5.0199999999999996</v>
      </c>
      <c r="C252" s="10">
        <v>7.22</v>
      </c>
    </row>
    <row r="253" spans="1:10">
      <c r="A253" s="21">
        <v>42126.4375</v>
      </c>
      <c r="B253" s="10">
        <v>5.0599999999999996</v>
      </c>
      <c r="C253" s="10">
        <v>7.22</v>
      </c>
      <c r="D253" s="2">
        <v>7.03</v>
      </c>
      <c r="F253" s="2" t="s">
        <v>95</v>
      </c>
    </row>
    <row r="254" spans="1:10">
      <c r="A254" s="21">
        <v>42127.395833333336</v>
      </c>
      <c r="B254" s="10">
        <v>5.04</v>
      </c>
      <c r="C254" s="10">
        <v>7.22</v>
      </c>
      <c r="D254" s="2">
        <v>7.04</v>
      </c>
      <c r="F254" s="2" t="s">
        <v>95</v>
      </c>
    </row>
    <row r="255" spans="1:10">
      <c r="A255" s="21">
        <v>42130.409722222219</v>
      </c>
      <c r="B255" s="10">
        <v>5.0999999999999996</v>
      </c>
      <c r="C255" s="10">
        <v>7.23</v>
      </c>
      <c r="D255" s="2">
        <v>7.11</v>
      </c>
      <c r="F255" s="2" t="s">
        <v>93</v>
      </c>
    </row>
    <row r="256" spans="1:10">
      <c r="A256" s="21">
        <v>42131.554166666669</v>
      </c>
      <c r="B256" s="10">
        <v>5.03</v>
      </c>
      <c r="C256" s="10">
        <v>7.18</v>
      </c>
      <c r="D256" s="2">
        <v>7.01</v>
      </c>
      <c r="F256" s="2" t="s">
        <v>93</v>
      </c>
    </row>
    <row r="257" spans="1:10">
      <c r="A257" s="21">
        <v>42132.552083333336</v>
      </c>
      <c r="B257" s="10">
        <v>5.0199999999999996</v>
      </c>
      <c r="C257" s="10">
        <v>7.24</v>
      </c>
      <c r="D257" s="2">
        <v>7.05</v>
      </c>
      <c r="F257" s="2" t="s">
        <v>93</v>
      </c>
    </row>
    <row r="258" spans="1:10">
      <c r="A258" s="21">
        <v>42136.375</v>
      </c>
      <c r="B258" s="10">
        <v>5.25</v>
      </c>
      <c r="C258" s="10">
        <v>7.17</v>
      </c>
      <c r="D258" s="2">
        <v>7.04</v>
      </c>
      <c r="F258" s="2" t="s">
        <v>93</v>
      </c>
    </row>
    <row r="259" spans="1:10">
      <c r="A259" s="21">
        <v>42137.4375</v>
      </c>
      <c r="B259" s="10">
        <v>5.25</v>
      </c>
      <c r="C259" s="10">
        <v>7.23</v>
      </c>
      <c r="D259" s="2">
        <v>7.07</v>
      </c>
      <c r="F259" s="2" t="s">
        <v>93</v>
      </c>
    </row>
    <row r="260" spans="1:10">
      <c r="A260" s="21">
        <v>42139.375</v>
      </c>
      <c r="B260" s="10">
        <v>5.14</v>
      </c>
      <c r="C260" s="10">
        <v>7.32</v>
      </c>
      <c r="F260" s="2" t="s">
        <v>93</v>
      </c>
      <c r="J260" s="110" t="s">
        <v>121</v>
      </c>
    </row>
    <row r="261" spans="1:10">
      <c r="A261" s="21">
        <v>42140.458333333336</v>
      </c>
      <c r="B261" s="10">
        <v>5.19</v>
      </c>
      <c r="C261" s="10">
        <v>7.15</v>
      </c>
    </row>
    <row r="262" spans="1:10">
      <c r="A262" s="21">
        <v>42142.465277777781</v>
      </c>
      <c r="B262" s="10">
        <v>5.35</v>
      </c>
      <c r="C262" s="10">
        <v>7.13</v>
      </c>
      <c r="D262" s="2">
        <v>7.07</v>
      </c>
      <c r="F262" s="2" t="s">
        <v>93</v>
      </c>
      <c r="G262" s="11">
        <v>7.34</v>
      </c>
    </row>
    <row r="263" spans="1:10">
      <c r="A263" s="21">
        <v>42143.395833333336</v>
      </c>
      <c r="B263" s="10">
        <v>5.13</v>
      </c>
      <c r="C263" s="10">
        <v>7.13</v>
      </c>
      <c r="D263" s="2">
        <v>7.09</v>
      </c>
      <c r="F263" s="2" t="s">
        <v>93</v>
      </c>
    </row>
    <row r="264" spans="1:10">
      <c r="A264" s="21">
        <v>42145.458333333336</v>
      </c>
      <c r="B264" s="10">
        <v>5.04</v>
      </c>
      <c r="C264" s="10">
        <v>7.21</v>
      </c>
      <c r="F264" s="2" t="s">
        <v>93</v>
      </c>
      <c r="J264" s="110" t="s">
        <v>124</v>
      </c>
    </row>
    <row r="265" spans="1:10">
      <c r="A265" s="21">
        <v>42147.427083333336</v>
      </c>
      <c r="B265" s="10">
        <v>5.19</v>
      </c>
      <c r="C265" s="10">
        <v>7.13</v>
      </c>
      <c r="D265" s="2">
        <v>7.14</v>
      </c>
      <c r="F265" s="2" t="s">
        <v>93</v>
      </c>
    </row>
    <row r="266" spans="1:10">
      <c r="A266" s="21">
        <v>42149.375</v>
      </c>
      <c r="B266" s="10">
        <v>5.1100000000000003</v>
      </c>
      <c r="C266" s="10">
        <v>7.13</v>
      </c>
      <c r="D266" s="2">
        <v>7.01</v>
      </c>
      <c r="F266" s="2" t="s">
        <v>93</v>
      </c>
      <c r="J266" s="110" t="s">
        <v>127</v>
      </c>
    </row>
    <row r="267" spans="1:10">
      <c r="A267" s="21">
        <v>42150.423611111109</v>
      </c>
      <c r="B267" s="10">
        <v>5.43</v>
      </c>
      <c r="C267" s="10">
        <v>7.05</v>
      </c>
      <c r="D267" s="2">
        <v>7.02</v>
      </c>
      <c r="F267" s="2" t="s">
        <v>93</v>
      </c>
    </row>
    <row r="268" spans="1:10">
      <c r="A268" s="21">
        <v>42151.354166666664</v>
      </c>
      <c r="B268" s="10">
        <v>5.19</v>
      </c>
      <c r="C268" s="10">
        <v>7.03</v>
      </c>
      <c r="D268" s="2">
        <v>7.02</v>
      </c>
      <c r="F268" s="2" t="s">
        <v>93</v>
      </c>
    </row>
    <row r="269" spans="1:10">
      <c r="A269" s="21">
        <v>42152.395833333336</v>
      </c>
      <c r="B269" s="10">
        <v>5.13</v>
      </c>
      <c r="C269" s="10">
        <v>6.99</v>
      </c>
      <c r="D269" s="2">
        <v>7</v>
      </c>
      <c r="F269" s="2" t="s">
        <v>93</v>
      </c>
    </row>
    <row r="270" spans="1:10">
      <c r="A270" s="21">
        <v>42153.385416666664</v>
      </c>
      <c r="B270" s="10">
        <v>5.35</v>
      </c>
      <c r="C270" s="10">
        <v>7.12</v>
      </c>
      <c r="D270" s="2">
        <v>7.02</v>
      </c>
    </row>
    <row r="271" spans="1:10">
      <c r="A271" s="21">
        <v>42156.361111111109</v>
      </c>
      <c r="B271" s="10">
        <v>5.35</v>
      </c>
      <c r="C271" s="10">
        <v>7.02</v>
      </c>
      <c r="D271" s="2">
        <v>7.05</v>
      </c>
      <c r="F271" s="2" t="s">
        <v>93</v>
      </c>
      <c r="J271" s="110" t="s">
        <v>143</v>
      </c>
    </row>
    <row r="272" spans="1:10">
      <c r="A272" s="21">
        <v>42159.4375</v>
      </c>
      <c r="B272" s="10">
        <v>5.15</v>
      </c>
      <c r="C272" s="10">
        <v>7.02</v>
      </c>
      <c r="D272" s="2">
        <v>6.94</v>
      </c>
      <c r="E272" s="2">
        <v>4.07</v>
      </c>
      <c r="F272" s="2" t="s">
        <v>93</v>
      </c>
    </row>
    <row r="273" spans="1:6">
      <c r="A273" s="21">
        <v>42163</v>
      </c>
      <c r="B273" s="10">
        <v>5.34</v>
      </c>
      <c r="C273" s="10">
        <v>7.09</v>
      </c>
      <c r="D273" s="2">
        <v>7.02</v>
      </c>
      <c r="E273" s="2">
        <v>4.12</v>
      </c>
      <c r="F273" s="2" t="s">
        <v>93</v>
      </c>
    </row>
    <row r="274" spans="1:6">
      <c r="A274" s="21">
        <v>42164</v>
      </c>
      <c r="B274" s="10">
        <v>5.08</v>
      </c>
      <c r="C274" s="10">
        <v>7.06</v>
      </c>
      <c r="D274" s="2">
        <v>7.03</v>
      </c>
      <c r="E274" s="2">
        <v>4.12</v>
      </c>
      <c r="F274" s="2" t="s">
        <v>93</v>
      </c>
    </row>
    <row r="275" spans="1:6">
      <c r="A275" s="21">
        <v>42166.354166666664</v>
      </c>
      <c r="B275" s="10">
        <v>4.97</v>
      </c>
      <c r="C275" s="10">
        <v>7.04</v>
      </c>
      <c r="D275" s="2">
        <v>6.99</v>
      </c>
      <c r="E275" s="2">
        <v>4.1900000000000004</v>
      </c>
      <c r="F275" s="2" t="s">
        <v>93</v>
      </c>
    </row>
    <row r="276" spans="1:6">
      <c r="A276" s="21">
        <v>42167.375</v>
      </c>
      <c r="B276" s="10">
        <v>4.88</v>
      </c>
      <c r="C276" s="10">
        <v>7.11</v>
      </c>
    </row>
    <row r="277" spans="1:6">
      <c r="A277" s="21">
        <v>42171.583333333336</v>
      </c>
      <c r="B277" s="10">
        <v>5.16</v>
      </c>
      <c r="C277" s="10">
        <v>7.09</v>
      </c>
      <c r="D277" s="2">
        <v>7</v>
      </c>
      <c r="E277" s="2">
        <v>4.09</v>
      </c>
      <c r="F277" s="2" t="s">
        <v>93</v>
      </c>
    </row>
    <row r="278" spans="1:6">
      <c r="A278" s="21">
        <v>42172.5</v>
      </c>
      <c r="B278" s="10">
        <v>5.0999999999999996</v>
      </c>
      <c r="C278" s="10">
        <v>7.1</v>
      </c>
      <c r="F278" s="2" t="s">
        <v>142</v>
      </c>
    </row>
    <row r="279" spans="1:6">
      <c r="A279" s="21">
        <v>42173.572916666664</v>
      </c>
      <c r="B279" s="10">
        <v>5.2</v>
      </c>
      <c r="C279" s="10">
        <v>7.16</v>
      </c>
      <c r="F279" s="2" t="s">
        <v>123</v>
      </c>
    </row>
    <row r="280" spans="1:6">
      <c r="A280" s="21">
        <v>42174.472222222219</v>
      </c>
      <c r="B280" s="10">
        <v>5.2</v>
      </c>
      <c r="C280" s="10">
        <v>7.14</v>
      </c>
      <c r="F280" s="2" t="s">
        <v>123</v>
      </c>
    </row>
    <row r="281" spans="1:6">
      <c r="A281" s="21">
        <v>42175.46875</v>
      </c>
      <c r="B281" s="10">
        <v>5.16</v>
      </c>
      <c r="C281" s="10">
        <v>7.13</v>
      </c>
      <c r="F281" s="2" t="s">
        <v>93</v>
      </c>
    </row>
    <row r="282" spans="1:6">
      <c r="A282" s="21">
        <v>42176.5</v>
      </c>
      <c r="B282" s="10">
        <v>5.15</v>
      </c>
      <c r="C282" s="10">
        <v>7.11</v>
      </c>
      <c r="F282" s="2" t="s">
        <v>93</v>
      </c>
    </row>
    <row r="283" spans="1:6">
      <c r="A283" s="21">
        <v>42177.402777777781</v>
      </c>
      <c r="B283" s="10">
        <v>5.25</v>
      </c>
      <c r="C283" s="10">
        <v>7.16</v>
      </c>
      <c r="F283" s="2" t="s">
        <v>93</v>
      </c>
    </row>
    <row r="284" spans="1:6">
      <c r="A284" s="21">
        <v>42178.347222222219</v>
      </c>
      <c r="B284" s="10">
        <v>5.42</v>
      </c>
      <c r="C284" s="10">
        <v>7.12</v>
      </c>
      <c r="F284" s="2" t="s">
        <v>142</v>
      </c>
    </row>
    <row r="285" spans="1:6">
      <c r="A285" s="21">
        <v>42179.340277777781</v>
      </c>
      <c r="B285" s="10">
        <v>5.29</v>
      </c>
      <c r="C285" s="10">
        <v>7.12</v>
      </c>
      <c r="F285" s="2" t="s">
        <v>142</v>
      </c>
    </row>
    <row r="286" spans="1:6">
      <c r="A286" s="21">
        <v>42180.4375</v>
      </c>
      <c r="B286" s="10">
        <v>5.27</v>
      </c>
      <c r="C286" s="10">
        <v>7.18</v>
      </c>
      <c r="D286" s="2">
        <v>6.98</v>
      </c>
      <c r="E286" s="2">
        <v>4.13</v>
      </c>
      <c r="F286" s="2" t="s">
        <v>93</v>
      </c>
    </row>
    <row r="287" spans="1:6">
      <c r="A287" s="21">
        <v>42181.416666666664</v>
      </c>
      <c r="B287" s="10">
        <v>5.12</v>
      </c>
      <c r="C287" s="10">
        <v>7.21</v>
      </c>
      <c r="F287" s="2" t="s">
        <v>93</v>
      </c>
    </row>
    <row r="288" spans="1:6">
      <c r="A288" s="21">
        <v>42182.375</v>
      </c>
      <c r="B288" s="10">
        <v>5.15</v>
      </c>
      <c r="C288" s="10">
        <v>7.2</v>
      </c>
      <c r="F288" s="2" t="s">
        <v>122</v>
      </c>
    </row>
    <row r="289" spans="1:10">
      <c r="A289" s="21">
        <v>42183.347222222219</v>
      </c>
      <c r="B289" s="10">
        <v>5.23</v>
      </c>
      <c r="C289" s="10">
        <v>7.15</v>
      </c>
      <c r="F289" s="2" t="s">
        <v>122</v>
      </c>
    </row>
    <row r="290" spans="1:10">
      <c r="A290" s="21">
        <v>42184.375</v>
      </c>
      <c r="B290" s="10">
        <v>5.41</v>
      </c>
      <c r="C290" s="10">
        <v>7.19</v>
      </c>
      <c r="F290" s="2" t="s">
        <v>123</v>
      </c>
    </row>
    <row r="291" spans="1:10">
      <c r="A291" s="21">
        <v>42185.399305555555</v>
      </c>
      <c r="B291" s="10">
        <v>5.53</v>
      </c>
      <c r="C291" s="10">
        <v>7.18</v>
      </c>
      <c r="F291" s="2" t="s">
        <v>93</v>
      </c>
    </row>
    <row r="292" spans="1:10">
      <c r="A292" s="21">
        <v>42186.375</v>
      </c>
      <c r="B292" s="10">
        <v>5.45</v>
      </c>
      <c r="C292" s="10">
        <v>7.23</v>
      </c>
      <c r="F292" s="2" t="s">
        <v>93</v>
      </c>
    </row>
    <row r="293" spans="1:10">
      <c r="A293" s="21">
        <v>42187.395833333336</v>
      </c>
      <c r="B293" s="10">
        <v>5.21</v>
      </c>
      <c r="C293" s="10">
        <v>7.19</v>
      </c>
      <c r="F293" s="2" t="s">
        <v>93</v>
      </c>
    </row>
    <row r="294" spans="1:10">
      <c r="A294" s="21">
        <v>42188.447916666664</v>
      </c>
      <c r="B294" s="10">
        <v>5.48</v>
      </c>
      <c r="C294" s="10">
        <v>7.2</v>
      </c>
      <c r="F294" s="2" t="s">
        <v>93</v>
      </c>
    </row>
    <row r="295" spans="1:10">
      <c r="A295" s="21">
        <v>42189.314583333333</v>
      </c>
      <c r="B295" s="10">
        <v>5.45</v>
      </c>
      <c r="C295" s="10">
        <v>7.18</v>
      </c>
      <c r="F295" s="2" t="s">
        <v>122</v>
      </c>
    </row>
    <row r="296" spans="1:10">
      <c r="A296" s="21">
        <v>42190.302083333336</v>
      </c>
      <c r="B296" s="10">
        <v>5.47</v>
      </c>
      <c r="C296" s="10">
        <v>7.13</v>
      </c>
      <c r="F296" s="2" t="s">
        <v>142</v>
      </c>
      <c r="J296" s="110" t="s">
        <v>155</v>
      </c>
    </row>
    <row r="297" spans="1:10">
      <c r="A297" s="21">
        <v>42191.333333333336</v>
      </c>
      <c r="B297" s="10">
        <v>5.53</v>
      </c>
      <c r="C297" s="10">
        <v>7.16</v>
      </c>
      <c r="F297" s="2" t="s">
        <v>142</v>
      </c>
    </row>
    <row r="298" spans="1:10">
      <c r="A298" s="21">
        <v>42192.354166666664</v>
      </c>
      <c r="B298" s="10">
        <v>5.58</v>
      </c>
      <c r="C298" s="10">
        <v>7.14</v>
      </c>
      <c r="F298" s="2" t="s">
        <v>142</v>
      </c>
    </row>
    <row r="299" spans="1:10">
      <c r="A299" s="21">
        <v>42193.368055555555</v>
      </c>
      <c r="B299" s="10">
        <v>5.58</v>
      </c>
      <c r="C299" s="10">
        <v>7.13</v>
      </c>
      <c r="F299" s="2" t="s">
        <v>142</v>
      </c>
    </row>
    <row r="300" spans="1:10">
      <c r="A300" s="21">
        <v>42194.465277777781</v>
      </c>
      <c r="B300" s="10">
        <v>5.57</v>
      </c>
      <c r="C300" s="10">
        <v>7.13</v>
      </c>
      <c r="D300" s="2">
        <v>7.04</v>
      </c>
      <c r="E300" s="2">
        <v>4.21</v>
      </c>
      <c r="F300" s="2" t="s">
        <v>93</v>
      </c>
    </row>
    <row r="301" spans="1:10">
      <c r="A301" s="21">
        <v>42195.4375</v>
      </c>
      <c r="B301" s="10">
        <v>5.55</v>
      </c>
      <c r="C301" s="10">
        <v>7.13</v>
      </c>
      <c r="F301" s="2" t="s">
        <v>93</v>
      </c>
    </row>
    <row r="302" spans="1:10">
      <c r="A302" s="21">
        <v>42198.347222222219</v>
      </c>
      <c r="B302" s="10">
        <v>5.63</v>
      </c>
      <c r="C302" s="10">
        <v>7.08</v>
      </c>
      <c r="F302" s="2" t="s">
        <v>142</v>
      </c>
    </row>
    <row r="303" spans="1:10">
      <c r="A303" s="21">
        <v>42199.354166666664</v>
      </c>
      <c r="B303" s="10">
        <v>5.58</v>
      </c>
      <c r="C303" s="10">
        <v>7.22</v>
      </c>
      <c r="F303" s="2" t="s">
        <v>142</v>
      </c>
    </row>
    <row r="304" spans="1:10">
      <c r="A304" s="21">
        <v>42200.347222222219</v>
      </c>
      <c r="B304" s="10">
        <v>5.45</v>
      </c>
      <c r="C304" s="10">
        <v>7.26</v>
      </c>
      <c r="F304" s="2" t="s">
        <v>93</v>
      </c>
    </row>
    <row r="305" spans="1:10">
      <c r="A305" s="21">
        <v>42201.375</v>
      </c>
      <c r="B305" s="10">
        <v>5.52</v>
      </c>
      <c r="C305" s="10">
        <v>7.29</v>
      </c>
      <c r="F305" s="2" t="s">
        <v>93</v>
      </c>
    </row>
    <row r="306" spans="1:10">
      <c r="A306" s="21">
        <v>42202.388888888891</v>
      </c>
      <c r="B306" s="10">
        <v>5.31</v>
      </c>
      <c r="C306" s="10">
        <v>7.29</v>
      </c>
      <c r="D306" s="2">
        <v>6.97</v>
      </c>
      <c r="E306" s="2">
        <v>4.25</v>
      </c>
      <c r="F306" s="2" t="s">
        <v>93</v>
      </c>
    </row>
    <row r="307" spans="1:10">
      <c r="A307" s="21">
        <v>42205.326388888891</v>
      </c>
      <c r="B307" s="10">
        <v>5.09</v>
      </c>
      <c r="C307" s="10">
        <v>7.3</v>
      </c>
      <c r="F307" s="2" t="s">
        <v>142</v>
      </c>
    </row>
    <row r="308" spans="1:10">
      <c r="A308" s="21">
        <v>42206.572916666664</v>
      </c>
      <c r="B308" s="10">
        <v>5.0999999999999996</v>
      </c>
      <c r="C308" s="10">
        <v>7.39</v>
      </c>
      <c r="F308" s="2" t="s">
        <v>93</v>
      </c>
      <c r="J308" s="110" t="s">
        <v>124</v>
      </c>
    </row>
    <row r="309" spans="1:10">
      <c r="A309" s="21">
        <v>42208.375</v>
      </c>
      <c r="B309" s="10">
        <v>5.19</v>
      </c>
      <c r="C309" s="10">
        <v>7.38</v>
      </c>
      <c r="F309" s="2" t="s">
        <v>142</v>
      </c>
    </row>
    <row r="310" spans="1:10">
      <c r="A310" s="21">
        <v>42209.329861111109</v>
      </c>
      <c r="B310" s="10">
        <v>5.0999999999999996</v>
      </c>
      <c r="C310" s="10">
        <v>7.26</v>
      </c>
      <c r="F310" s="2" t="s">
        <v>142</v>
      </c>
    </row>
    <row r="311" spans="1:10">
      <c r="A311" s="21">
        <v>42210.493055555555</v>
      </c>
      <c r="B311" s="10">
        <v>5.22</v>
      </c>
      <c r="C311" s="10">
        <v>7.28</v>
      </c>
      <c r="F311" s="2" t="s">
        <v>93</v>
      </c>
    </row>
    <row r="312" spans="1:10">
      <c r="A312" s="21">
        <v>42211.458333333336</v>
      </c>
      <c r="B312" s="10">
        <v>5.31</v>
      </c>
      <c r="C312" s="10">
        <v>7.3</v>
      </c>
      <c r="F312" s="2" t="s">
        <v>93</v>
      </c>
    </row>
    <row r="313" spans="1:10">
      <c r="A313" s="21">
        <v>42212.327777777777</v>
      </c>
      <c r="B313" s="10">
        <v>5.3</v>
      </c>
      <c r="C313" s="10">
        <v>7.33</v>
      </c>
      <c r="F313" s="2" t="s">
        <v>142</v>
      </c>
    </row>
    <row r="314" spans="1:10">
      <c r="A314" s="21">
        <v>42213.097222222219</v>
      </c>
      <c r="B314" s="10">
        <v>5.16</v>
      </c>
      <c r="C314" s="10">
        <v>7.34</v>
      </c>
      <c r="D314" s="2">
        <v>6.97</v>
      </c>
      <c r="E314" s="2">
        <v>4.24</v>
      </c>
      <c r="F314" s="2" t="s">
        <v>93</v>
      </c>
    </row>
    <row r="315" spans="1:10">
      <c r="A315" s="21">
        <v>42214.583333333336</v>
      </c>
      <c r="B315" s="10">
        <v>5.14</v>
      </c>
      <c r="C315" s="10">
        <v>7.24</v>
      </c>
      <c r="F315" s="2" t="s">
        <v>93</v>
      </c>
    </row>
    <row r="316" spans="1:10">
      <c r="A316" s="21">
        <v>42215.333333333336</v>
      </c>
      <c r="B316" s="10">
        <v>5.1100000000000003</v>
      </c>
      <c r="C316" s="10">
        <v>7.29</v>
      </c>
      <c r="F316" s="2" t="s">
        <v>142</v>
      </c>
    </row>
    <row r="317" spans="1:10">
      <c r="A317" s="21">
        <v>42216.322222222225</v>
      </c>
      <c r="B317" s="10">
        <v>5.24</v>
      </c>
      <c r="C317" s="10">
        <v>7.23</v>
      </c>
      <c r="F317" s="2" t="s">
        <v>142</v>
      </c>
    </row>
    <row r="318" spans="1:10">
      <c r="A318" s="21">
        <v>42217.326388888891</v>
      </c>
      <c r="B318" s="10">
        <v>4.99</v>
      </c>
      <c r="C318" s="10">
        <v>7.35</v>
      </c>
      <c r="F318" s="2" t="s">
        <v>142</v>
      </c>
    </row>
    <row r="319" spans="1:10">
      <c r="A319" s="21">
        <v>42218.319444444445</v>
      </c>
      <c r="B319" s="10">
        <v>5.01</v>
      </c>
      <c r="C319" s="10">
        <v>7.32</v>
      </c>
      <c r="F319" s="2" t="s">
        <v>142</v>
      </c>
    </row>
    <row r="320" spans="1:10">
      <c r="A320" s="21">
        <v>42219.354166666664</v>
      </c>
      <c r="B320" s="10">
        <v>5.13</v>
      </c>
      <c r="C320" s="10">
        <v>7.32</v>
      </c>
      <c r="F320" s="2" t="s">
        <v>122</v>
      </c>
    </row>
    <row r="321" spans="1:10">
      <c r="A321" s="21">
        <v>42221.395833333336</v>
      </c>
      <c r="B321" s="10">
        <v>4.97</v>
      </c>
      <c r="C321" s="10">
        <v>7.33</v>
      </c>
    </row>
    <row r="322" spans="1:10">
      <c r="A322" s="21">
        <v>42222.5625</v>
      </c>
      <c r="B322" s="10">
        <v>4.96</v>
      </c>
      <c r="C322" s="10">
        <v>7.44</v>
      </c>
      <c r="F322" s="2" t="s">
        <v>93</v>
      </c>
    </row>
    <row r="323" spans="1:10">
      <c r="A323" s="21">
        <v>42223.375</v>
      </c>
      <c r="B323" s="10">
        <v>5.03</v>
      </c>
      <c r="C323" s="10">
        <v>7.31</v>
      </c>
      <c r="F323" s="2" t="s">
        <v>93</v>
      </c>
    </row>
    <row r="324" spans="1:10">
      <c r="A324" s="21">
        <v>42224.416666666664</v>
      </c>
      <c r="B324" s="10">
        <v>5.05</v>
      </c>
      <c r="C324" s="10">
        <v>7.31</v>
      </c>
      <c r="F324" s="2" t="s">
        <v>122</v>
      </c>
    </row>
    <row r="325" spans="1:10">
      <c r="A325" s="21">
        <v>42225.392361111109</v>
      </c>
      <c r="B325" s="10">
        <v>5.03</v>
      </c>
      <c r="C325" s="10">
        <v>7.28</v>
      </c>
      <c r="F325" s="2" t="s">
        <v>93</v>
      </c>
    </row>
    <row r="326" spans="1:10">
      <c r="A326" s="21">
        <v>42226.472222222219</v>
      </c>
      <c r="B326" s="10">
        <v>5.18</v>
      </c>
      <c r="C326" s="10">
        <v>7.32</v>
      </c>
      <c r="F326" s="2" t="s">
        <v>93</v>
      </c>
    </row>
    <row r="327" spans="1:10">
      <c r="A327" s="21">
        <v>42227.385416666664</v>
      </c>
      <c r="B327" s="10">
        <v>5.04</v>
      </c>
      <c r="C327" s="10">
        <v>7.43</v>
      </c>
      <c r="F327" s="2" t="s">
        <v>93</v>
      </c>
    </row>
    <row r="328" spans="1:10">
      <c r="A328" s="21">
        <v>42228.451388888891</v>
      </c>
      <c r="B328" s="10">
        <v>4.9000000000000004</v>
      </c>
      <c r="C328" s="10">
        <v>7.32</v>
      </c>
      <c r="F328" s="2" t="s">
        <v>93</v>
      </c>
    </row>
    <row r="329" spans="1:10">
      <c r="A329" s="21">
        <v>42230.488888888889</v>
      </c>
      <c r="B329" s="10">
        <v>4.9800000000000004</v>
      </c>
      <c r="C329" s="10">
        <v>7.31</v>
      </c>
      <c r="F329" s="2" t="s">
        <v>93</v>
      </c>
    </row>
    <row r="330" spans="1:10">
      <c r="A330" s="21">
        <v>42232.333333333336</v>
      </c>
      <c r="B330" s="10">
        <v>4.99</v>
      </c>
      <c r="C330" s="10">
        <v>7.32</v>
      </c>
      <c r="F330" s="2" t="s">
        <v>123</v>
      </c>
    </row>
    <row r="331" spans="1:10">
      <c r="A331" s="21">
        <v>42233.466666666667</v>
      </c>
      <c r="B331" s="10">
        <v>5.07</v>
      </c>
      <c r="C331" s="10">
        <v>7.33</v>
      </c>
      <c r="D331" s="2">
        <v>6.93</v>
      </c>
      <c r="E331" s="2">
        <v>3.96</v>
      </c>
      <c r="F331" s="2" t="s">
        <v>93</v>
      </c>
      <c r="J331" s="111" t="s">
        <v>210</v>
      </c>
    </row>
    <row r="332" spans="1:10">
      <c r="A332" s="21">
        <v>42234.381944444445</v>
      </c>
      <c r="B332" s="10">
        <v>4.96</v>
      </c>
      <c r="C332" s="10">
        <v>7.36</v>
      </c>
      <c r="F332" s="2" t="s">
        <v>93</v>
      </c>
    </row>
    <row r="333" spans="1:10">
      <c r="A333" s="21">
        <v>42235.375</v>
      </c>
      <c r="B333" s="10">
        <v>4.9000000000000004</v>
      </c>
      <c r="C333" s="10">
        <v>7.3</v>
      </c>
      <c r="F333" s="2" t="s">
        <v>123</v>
      </c>
    </row>
    <row r="334" spans="1:10">
      <c r="A334" s="21">
        <v>42237.472222222219</v>
      </c>
      <c r="B334" s="10">
        <v>5.04</v>
      </c>
      <c r="C334" s="10">
        <v>7.32</v>
      </c>
      <c r="F334" s="2" t="s">
        <v>93</v>
      </c>
    </row>
    <row r="335" spans="1:10">
      <c r="A335" s="21">
        <v>42238.451388888891</v>
      </c>
      <c r="B335" s="10">
        <v>5</v>
      </c>
      <c r="C335" s="10">
        <v>7.31</v>
      </c>
      <c r="F335" s="2" t="s">
        <v>93</v>
      </c>
    </row>
    <row r="336" spans="1:10">
      <c r="A336" s="21">
        <v>42239.399305555555</v>
      </c>
      <c r="B336" s="10">
        <v>5.3049999999999997</v>
      </c>
      <c r="C336" s="10">
        <v>7.35</v>
      </c>
      <c r="F336" s="2" t="s">
        <v>122</v>
      </c>
      <c r="G336" s="104"/>
    </row>
    <row r="337" spans="1:10">
      <c r="A337" s="21">
        <v>42240.541666666664</v>
      </c>
      <c r="C337" s="10">
        <v>7.52</v>
      </c>
      <c r="F337" s="2" t="s">
        <v>93</v>
      </c>
      <c r="J337" s="111" t="s">
        <v>124</v>
      </c>
    </row>
    <row r="338" spans="1:10">
      <c r="A338" s="21">
        <v>42241.427083333336</v>
      </c>
      <c r="B338" s="10">
        <v>4.92</v>
      </c>
      <c r="C338" s="10">
        <v>7.31</v>
      </c>
      <c r="F338" s="2" t="s">
        <v>93</v>
      </c>
    </row>
    <row r="339" spans="1:10">
      <c r="A339" s="21">
        <v>42242.385416666664</v>
      </c>
      <c r="B339" s="10">
        <v>4.87</v>
      </c>
      <c r="C339" s="10">
        <v>7.35</v>
      </c>
      <c r="F339" s="2" t="s">
        <v>93</v>
      </c>
    </row>
    <row r="340" spans="1:10">
      <c r="A340" s="21">
        <v>42243.375</v>
      </c>
      <c r="B340" s="10">
        <v>4.9000000000000004</v>
      </c>
      <c r="C340" s="10">
        <v>7.34</v>
      </c>
      <c r="F340" s="2" t="s">
        <v>93</v>
      </c>
    </row>
    <row r="341" spans="1:10">
      <c r="A341" s="21">
        <v>42245.5</v>
      </c>
      <c r="B341" s="10">
        <v>4.93</v>
      </c>
      <c r="C341" s="10">
        <v>7.28</v>
      </c>
      <c r="F341" s="2" t="s">
        <v>122</v>
      </c>
    </row>
    <row r="342" spans="1:10">
      <c r="A342" s="21">
        <v>42246.393750000003</v>
      </c>
      <c r="B342" s="10">
        <v>5.07</v>
      </c>
      <c r="C342" s="10">
        <v>7.26</v>
      </c>
      <c r="F342" s="2" t="s">
        <v>93</v>
      </c>
    </row>
    <row r="343" spans="1:10">
      <c r="A343" s="21">
        <v>42247.583333333336</v>
      </c>
      <c r="B343" s="10">
        <v>5.07</v>
      </c>
      <c r="C343" s="10">
        <v>7.43</v>
      </c>
      <c r="F343" s="2" t="s">
        <v>93</v>
      </c>
      <c r="J343" s="111" t="s">
        <v>124</v>
      </c>
    </row>
    <row r="344" spans="1:10">
      <c r="A344" s="21">
        <v>42248.434027777781</v>
      </c>
      <c r="B344" s="10">
        <v>4.9000000000000004</v>
      </c>
      <c r="C344" s="10">
        <v>7.27</v>
      </c>
      <c r="F344" s="2" t="s">
        <v>93</v>
      </c>
    </row>
    <row r="345" spans="1:10">
      <c r="A345" s="21">
        <v>42249.481944444444</v>
      </c>
      <c r="B345" s="10">
        <v>4.83</v>
      </c>
      <c r="C345" s="10">
        <v>7.28</v>
      </c>
      <c r="F345" s="2" t="s">
        <v>213</v>
      </c>
    </row>
    <row r="346" spans="1:10">
      <c r="A346" s="21">
        <v>42250.4375</v>
      </c>
      <c r="B346" s="10">
        <v>4.88</v>
      </c>
      <c r="C346" s="10">
        <v>7.25</v>
      </c>
      <c r="F346" s="2" t="s">
        <v>93</v>
      </c>
    </row>
    <row r="347" spans="1:10">
      <c r="A347" s="21">
        <v>42251.474305555559</v>
      </c>
      <c r="B347" s="10">
        <v>4.7699999999999996</v>
      </c>
      <c r="C347" s="10">
        <v>7.28</v>
      </c>
      <c r="F347" s="2" t="s">
        <v>213</v>
      </c>
    </row>
    <row r="348" spans="1:10">
      <c r="A348" s="21">
        <v>42252.395833333336</v>
      </c>
      <c r="B348" s="10">
        <v>4.7699999999999996</v>
      </c>
      <c r="C348" s="10">
        <v>7.23</v>
      </c>
      <c r="F348" s="2" t="s">
        <v>93</v>
      </c>
    </row>
    <row r="349" spans="1:10">
      <c r="A349" s="21">
        <v>42253.517361111109</v>
      </c>
      <c r="B349" s="10">
        <v>4.8</v>
      </c>
      <c r="C349" s="10">
        <v>7.22</v>
      </c>
      <c r="F349" s="2" t="s">
        <v>93</v>
      </c>
    </row>
    <row r="350" spans="1:10">
      <c r="A350" s="21">
        <v>42254.409722222219</v>
      </c>
      <c r="B350" s="10">
        <v>5.04</v>
      </c>
      <c r="C350" s="10">
        <v>7.15</v>
      </c>
      <c r="F350" s="2" t="s">
        <v>93</v>
      </c>
    </row>
    <row r="351" spans="1:10">
      <c r="A351" s="21">
        <v>42255.354166666664</v>
      </c>
      <c r="B351" s="10">
        <v>4.93</v>
      </c>
      <c r="C351" s="10">
        <v>7.18</v>
      </c>
      <c r="F351" s="2" t="s">
        <v>93</v>
      </c>
    </row>
    <row r="352" spans="1:10">
      <c r="A352" s="21">
        <v>42258.388194444444</v>
      </c>
      <c r="B352" s="10">
        <v>4.7300000000000004</v>
      </c>
      <c r="C352" s="10">
        <v>7.12</v>
      </c>
      <c r="F352" s="2" t="s">
        <v>213</v>
      </c>
    </row>
    <row r="353" spans="1:10">
      <c r="A353" s="21">
        <v>42259.4375</v>
      </c>
      <c r="B353" s="10">
        <v>4.88</v>
      </c>
      <c r="C353" s="10">
        <v>7.4</v>
      </c>
      <c r="F353" s="2" t="s">
        <v>215</v>
      </c>
    </row>
    <row r="354" spans="1:10">
      <c r="A354" s="21">
        <v>42260.333333333336</v>
      </c>
      <c r="B354" s="10">
        <v>4.92</v>
      </c>
      <c r="C354" s="10">
        <v>7.08</v>
      </c>
      <c r="F354" s="2" t="s">
        <v>122</v>
      </c>
    </row>
    <row r="355" spans="1:10">
      <c r="A355" s="21">
        <v>42261.354166666664</v>
      </c>
      <c r="B355" s="10">
        <v>4.88</v>
      </c>
      <c r="C355" s="10">
        <v>7.12</v>
      </c>
      <c r="F355" s="2" t="s">
        <v>93</v>
      </c>
    </row>
    <row r="356" spans="1:10">
      <c r="A356" s="21">
        <v>42262.375</v>
      </c>
      <c r="B356" s="10">
        <v>4.92</v>
      </c>
      <c r="C356" s="10">
        <v>7.13</v>
      </c>
      <c r="F356" s="2" t="s">
        <v>93</v>
      </c>
    </row>
    <row r="357" spans="1:10">
      <c r="A357" s="21">
        <v>42263.409722222219</v>
      </c>
      <c r="B357" s="10">
        <v>4.87</v>
      </c>
      <c r="F357" s="2" t="s">
        <v>213</v>
      </c>
      <c r="G357" s="11">
        <v>7.24</v>
      </c>
    </row>
    <row r="358" spans="1:10">
      <c r="A358" s="21">
        <v>42264.447916666664</v>
      </c>
      <c r="B358" s="10">
        <v>4.92</v>
      </c>
      <c r="C358" s="10">
        <v>7.11</v>
      </c>
      <c r="F358" s="2" t="s">
        <v>93</v>
      </c>
    </row>
    <row r="359" spans="1:10">
      <c r="A359" s="21">
        <v>42265.395833333336</v>
      </c>
      <c r="B359" s="10">
        <v>5.0599999999999996</v>
      </c>
      <c r="C359" s="10">
        <v>7.12</v>
      </c>
      <c r="F359" s="2" t="s">
        <v>213</v>
      </c>
    </row>
    <row r="360" spans="1:10">
      <c r="A360" s="21">
        <v>42266.409722222219</v>
      </c>
      <c r="B360" s="10">
        <v>5.0199999999999996</v>
      </c>
      <c r="C360" s="10">
        <v>7.09</v>
      </c>
      <c r="F360" s="2" t="s">
        <v>93</v>
      </c>
    </row>
    <row r="361" spans="1:10">
      <c r="A361" s="21">
        <v>42267.479166666664</v>
      </c>
      <c r="B361" s="10">
        <v>5.15</v>
      </c>
      <c r="C361" s="10">
        <v>7.01</v>
      </c>
      <c r="F361" s="2" t="s">
        <v>93</v>
      </c>
    </row>
    <row r="362" spans="1:10">
      <c r="A362" s="21">
        <v>42268.463194444441</v>
      </c>
      <c r="B362" s="10">
        <v>5.08</v>
      </c>
      <c r="F362" s="2" t="s">
        <v>213</v>
      </c>
      <c r="G362" s="11">
        <v>7.18</v>
      </c>
    </row>
    <row r="363" spans="1:10">
      <c r="A363" s="21">
        <v>42269.416666666664</v>
      </c>
      <c r="B363" s="10">
        <v>5.16</v>
      </c>
      <c r="C363" s="10">
        <v>6.98</v>
      </c>
      <c r="F363" s="2" t="s">
        <v>93</v>
      </c>
    </row>
    <row r="364" spans="1:10">
      <c r="A364" s="21">
        <v>42270.383333333331</v>
      </c>
      <c r="B364" s="10">
        <v>5.13</v>
      </c>
      <c r="C364" s="10">
        <v>7.06</v>
      </c>
      <c r="F364" s="2" t="s">
        <v>213</v>
      </c>
    </row>
    <row r="365" spans="1:10">
      <c r="A365" s="21">
        <v>42272.400694444441</v>
      </c>
      <c r="B365" s="10">
        <v>5.14</v>
      </c>
      <c r="C365" s="10">
        <v>6.92</v>
      </c>
      <c r="F365" s="2" t="s">
        <v>213</v>
      </c>
    </row>
    <row r="366" spans="1:10">
      <c r="A366" s="21">
        <v>42273.357638888891</v>
      </c>
      <c r="B366" s="10">
        <v>4.9800000000000004</v>
      </c>
      <c r="C366" s="10">
        <v>7.04</v>
      </c>
      <c r="F366" s="2" t="s">
        <v>122</v>
      </c>
    </row>
    <row r="367" spans="1:10">
      <c r="A367" s="21">
        <v>42274.444444444445</v>
      </c>
      <c r="B367" s="10">
        <v>4.9800000000000004</v>
      </c>
      <c r="C367" s="10">
        <v>7</v>
      </c>
      <c r="F367" s="2" t="s">
        <v>122</v>
      </c>
    </row>
    <row r="368" spans="1:10">
      <c r="A368" s="21">
        <v>42275.45208333333</v>
      </c>
      <c r="B368" s="10">
        <v>4.97</v>
      </c>
      <c r="F368" s="2" t="s">
        <v>213</v>
      </c>
      <c r="J368" s="111" t="s">
        <v>223</v>
      </c>
    </row>
    <row r="369" spans="1:6">
      <c r="A369" s="21">
        <v>42276.429861111108</v>
      </c>
      <c r="B369" s="10">
        <v>4.99</v>
      </c>
      <c r="C369" s="10">
        <v>6.98</v>
      </c>
      <c r="F369" s="2" t="s">
        <v>93</v>
      </c>
    </row>
    <row r="370" spans="1:6">
      <c r="A370" s="21">
        <v>42277.392361111109</v>
      </c>
      <c r="B370" s="10">
        <v>5.0199999999999996</v>
      </c>
      <c r="C370" s="10">
        <v>7.21</v>
      </c>
      <c r="F370" s="2" t="s">
        <v>93</v>
      </c>
    </row>
    <row r="371" spans="1:6">
      <c r="A371" s="21">
        <v>42278.381944444445</v>
      </c>
      <c r="B371" s="10">
        <v>5.04</v>
      </c>
      <c r="C371" s="10">
        <v>7.21</v>
      </c>
      <c r="F371" s="2" t="s">
        <v>93</v>
      </c>
    </row>
    <row r="372" spans="1:6">
      <c r="A372" s="21">
        <v>42279.481944444444</v>
      </c>
      <c r="B372" s="10">
        <v>4.9800000000000004</v>
      </c>
      <c r="C372" s="10">
        <v>7.05</v>
      </c>
      <c r="F372" s="2" t="s">
        <v>213</v>
      </c>
    </row>
    <row r="373" spans="1:6">
      <c r="A373" s="21">
        <v>42281.4375</v>
      </c>
      <c r="B373" s="10">
        <v>4.87</v>
      </c>
      <c r="C373" s="10">
        <v>7.14</v>
      </c>
      <c r="F373" s="2" t="s">
        <v>93</v>
      </c>
    </row>
    <row r="374" spans="1:6">
      <c r="A374" s="21">
        <v>42282.384722222225</v>
      </c>
      <c r="B374" s="10">
        <v>4.87</v>
      </c>
      <c r="C374" s="10">
        <v>7.22</v>
      </c>
      <c r="F374" s="2" t="s">
        <v>93</v>
      </c>
    </row>
    <row r="375" spans="1:6">
      <c r="A375" s="21">
        <v>42283.426388888889</v>
      </c>
      <c r="B375" s="10">
        <v>4.8899999999999997</v>
      </c>
      <c r="C375" s="10">
        <v>7.05</v>
      </c>
      <c r="F375" s="2" t="s">
        <v>213</v>
      </c>
    </row>
    <row r="376" spans="1:6">
      <c r="A376" s="21">
        <v>42284.4375</v>
      </c>
      <c r="B376" s="10">
        <v>4.8499999999999996</v>
      </c>
      <c r="C376" s="10">
        <v>7.03</v>
      </c>
      <c r="F376" s="2" t="s">
        <v>213</v>
      </c>
    </row>
    <row r="377" spans="1:6">
      <c r="A377" s="21">
        <v>42285.371527777781</v>
      </c>
      <c r="B377" s="10">
        <v>5.04</v>
      </c>
      <c r="C377" s="10">
        <v>7.12</v>
      </c>
      <c r="F377" s="2" t="s">
        <v>93</v>
      </c>
    </row>
    <row r="378" spans="1:6">
      <c r="A378" s="21">
        <v>42286.386111111111</v>
      </c>
      <c r="B378" s="10">
        <v>5.09</v>
      </c>
      <c r="C378" s="10">
        <v>7.32</v>
      </c>
      <c r="F378" s="2" t="s">
        <v>213</v>
      </c>
    </row>
    <row r="379" spans="1:6">
      <c r="A379" s="21">
        <v>42287.401388888888</v>
      </c>
      <c r="B379" s="10">
        <v>5.37</v>
      </c>
      <c r="C379" s="10">
        <v>7.15</v>
      </c>
      <c r="F379" s="2" t="s">
        <v>122</v>
      </c>
    </row>
    <row r="380" spans="1:6">
      <c r="A380" s="21">
        <v>42288.408333333333</v>
      </c>
      <c r="B380" s="10">
        <v>5.48</v>
      </c>
      <c r="C380" s="10">
        <v>7.06</v>
      </c>
      <c r="F380" s="2" t="s">
        <v>122</v>
      </c>
    </row>
    <row r="381" spans="1:6">
      <c r="A381" s="21">
        <v>42289.375</v>
      </c>
      <c r="B381" s="10">
        <v>5.6</v>
      </c>
      <c r="C381" s="10">
        <v>7.08</v>
      </c>
      <c r="F381" s="2" t="s">
        <v>93</v>
      </c>
    </row>
    <row r="382" spans="1:6">
      <c r="A382" s="21">
        <v>42290.375</v>
      </c>
      <c r="B382" s="10">
        <v>5.58</v>
      </c>
      <c r="C382" s="10">
        <v>7.13</v>
      </c>
      <c r="F382" s="2" t="s">
        <v>93</v>
      </c>
    </row>
    <row r="383" spans="1:6">
      <c r="A383" s="21">
        <v>42291.405555555553</v>
      </c>
      <c r="B383" s="10">
        <v>5.58</v>
      </c>
      <c r="C383" s="10">
        <v>7.2</v>
      </c>
      <c r="D383" s="2">
        <v>6.63</v>
      </c>
      <c r="E383" s="2">
        <v>3.8</v>
      </c>
      <c r="F383" s="2" t="s">
        <v>93</v>
      </c>
    </row>
    <row r="384" spans="1:6">
      <c r="A384" s="21">
        <v>42292.416666666664</v>
      </c>
      <c r="B384" s="10">
        <v>5.57</v>
      </c>
      <c r="C384" s="10">
        <v>7.07</v>
      </c>
      <c r="F384" s="2" t="s">
        <v>93</v>
      </c>
    </row>
    <row r="385" spans="1:7">
      <c r="A385" s="21">
        <v>42293.570138888892</v>
      </c>
      <c r="B385" s="10">
        <v>5.59</v>
      </c>
      <c r="C385" s="10">
        <v>7.21</v>
      </c>
      <c r="F385" s="2" t="s">
        <v>93</v>
      </c>
    </row>
    <row r="386" spans="1:7">
      <c r="A386" s="21">
        <v>42294.5</v>
      </c>
      <c r="B386" s="10">
        <v>5.6</v>
      </c>
      <c r="C386" s="10">
        <v>7.18</v>
      </c>
      <c r="F386" s="2" t="s">
        <v>93</v>
      </c>
    </row>
    <row r="387" spans="1:7">
      <c r="A387" s="21">
        <v>42295.472222222219</v>
      </c>
      <c r="B387" s="10">
        <v>5.55</v>
      </c>
      <c r="C387" s="10">
        <v>7.4</v>
      </c>
      <c r="F387" s="2" t="s">
        <v>93</v>
      </c>
    </row>
    <row r="388" spans="1:7">
      <c r="A388" s="21">
        <v>42296.479166666664</v>
      </c>
      <c r="B388" s="10">
        <v>5.93</v>
      </c>
      <c r="C388" s="10">
        <v>7.23</v>
      </c>
      <c r="F388" s="2" t="s">
        <v>213</v>
      </c>
    </row>
    <row r="389" spans="1:7">
      <c r="A389" s="21">
        <v>42297.368055555555</v>
      </c>
      <c r="B389" s="10">
        <v>5.42</v>
      </c>
      <c r="C389" s="10">
        <v>7.14</v>
      </c>
      <c r="F389" s="2" t="s">
        <v>93</v>
      </c>
    </row>
    <row r="390" spans="1:7">
      <c r="A390" s="21">
        <v>42298.410416666666</v>
      </c>
      <c r="B390" s="10">
        <v>5.7</v>
      </c>
      <c r="C390" s="10">
        <v>7.16</v>
      </c>
      <c r="F390" s="2" t="s">
        <v>213</v>
      </c>
    </row>
    <row r="391" spans="1:7">
      <c r="A391" s="21">
        <v>42299.319444444445</v>
      </c>
      <c r="B391" s="10">
        <v>5.83</v>
      </c>
      <c r="C391" s="10">
        <v>7.17</v>
      </c>
      <c r="F391" s="2" t="s">
        <v>122</v>
      </c>
    </row>
    <row r="392" spans="1:7">
      <c r="A392" s="21">
        <v>42300.429166666669</v>
      </c>
      <c r="B392" s="10">
        <v>5.83</v>
      </c>
      <c r="C392" s="10">
        <v>7.18</v>
      </c>
      <c r="F392" s="2" t="s">
        <v>213</v>
      </c>
    </row>
    <row r="393" spans="1:7">
      <c r="A393" s="21">
        <v>42301.343055555553</v>
      </c>
      <c r="B393" s="10">
        <v>5.73</v>
      </c>
      <c r="C393" s="10">
        <v>7.1</v>
      </c>
      <c r="F393" s="2" t="s">
        <v>122</v>
      </c>
    </row>
    <row r="394" spans="1:7">
      <c r="A394" s="21">
        <v>42302.336111111108</v>
      </c>
      <c r="B394" s="10">
        <v>5.75</v>
      </c>
      <c r="C394" s="10">
        <v>7.17</v>
      </c>
      <c r="F394" s="2" t="s">
        <v>122</v>
      </c>
    </row>
    <row r="395" spans="1:7">
      <c r="A395" s="21">
        <v>42303.479166666664</v>
      </c>
      <c r="B395" s="10">
        <v>5.8</v>
      </c>
      <c r="F395" s="2" t="s">
        <v>213</v>
      </c>
      <c r="G395" s="11">
        <v>7.34</v>
      </c>
    </row>
    <row r="396" spans="1:7">
      <c r="A396" s="21">
        <v>42304.449305555558</v>
      </c>
      <c r="B396" s="10">
        <v>5.65</v>
      </c>
      <c r="C396" s="10">
        <v>7.14</v>
      </c>
      <c r="F396" s="2" t="s">
        <v>122</v>
      </c>
    </row>
    <row r="397" spans="1:7">
      <c r="A397" s="21">
        <v>42305.417361111111</v>
      </c>
      <c r="B397" s="10">
        <v>5.69</v>
      </c>
      <c r="C397" s="10">
        <v>7.2</v>
      </c>
      <c r="F397" s="2" t="s">
        <v>122</v>
      </c>
    </row>
    <row r="398" spans="1:7">
      <c r="A398" s="21">
        <v>42306.470833333333</v>
      </c>
      <c r="B398" s="10">
        <v>5.55</v>
      </c>
      <c r="C398" s="10">
        <v>7.16</v>
      </c>
      <c r="F398" s="2" t="s">
        <v>93</v>
      </c>
    </row>
    <row r="399" spans="1:7">
      <c r="A399" s="21">
        <v>42307.3125</v>
      </c>
      <c r="B399" s="10">
        <v>5.72</v>
      </c>
      <c r="F399" s="2" t="s">
        <v>213</v>
      </c>
      <c r="G399" s="11">
        <v>7.06</v>
      </c>
    </row>
    <row r="400" spans="1:7">
      <c r="A400" s="21">
        <v>42308.347222222219</v>
      </c>
      <c r="B400" s="10">
        <v>5.37</v>
      </c>
      <c r="C400" s="10">
        <v>7.26</v>
      </c>
      <c r="F400" s="2" t="s">
        <v>213</v>
      </c>
    </row>
    <row r="401" spans="1:10">
      <c r="A401" s="21">
        <v>42309.3125</v>
      </c>
      <c r="B401" s="10">
        <v>5.21</v>
      </c>
      <c r="C401" s="10">
        <v>7.28</v>
      </c>
      <c r="F401" s="2" t="s">
        <v>213</v>
      </c>
    </row>
    <row r="402" spans="1:10">
      <c r="A402" s="21">
        <v>42310.308333333334</v>
      </c>
      <c r="B402" s="10">
        <v>5.19</v>
      </c>
      <c r="F402" s="2" t="s">
        <v>213</v>
      </c>
      <c r="G402" s="11">
        <v>7.12</v>
      </c>
    </row>
    <row r="403" spans="1:10">
      <c r="A403" s="21">
        <v>42311.444444444445</v>
      </c>
      <c r="B403" s="10">
        <v>5.23</v>
      </c>
      <c r="C403" s="10">
        <v>7.16</v>
      </c>
      <c r="F403" s="2" t="s">
        <v>93</v>
      </c>
    </row>
    <row r="404" spans="1:10">
      <c r="A404" s="21">
        <v>42312.288194444445</v>
      </c>
      <c r="B404" s="10">
        <v>5.12</v>
      </c>
      <c r="C404" s="10">
        <v>7.04</v>
      </c>
      <c r="F404" s="2" t="s">
        <v>213</v>
      </c>
      <c r="J404" s="111" t="s">
        <v>228</v>
      </c>
    </row>
    <row r="405" spans="1:10">
      <c r="A405" s="21">
        <v>42313.423611111109</v>
      </c>
      <c r="B405" s="10">
        <v>5.19</v>
      </c>
      <c r="C405" s="10">
        <v>7.06</v>
      </c>
      <c r="F405" s="2" t="s">
        <v>93</v>
      </c>
    </row>
    <row r="406" spans="1:10">
      <c r="A406" s="21">
        <v>42314.381944444445</v>
      </c>
      <c r="B406" s="10">
        <v>5.01</v>
      </c>
      <c r="C406" s="10">
        <v>7.24</v>
      </c>
      <c r="F406" s="2" t="s">
        <v>213</v>
      </c>
    </row>
    <row r="407" spans="1:10">
      <c r="A407" s="21">
        <v>42315.395833333336</v>
      </c>
      <c r="B407" s="10">
        <v>4.95</v>
      </c>
      <c r="C407" s="10">
        <v>7.58</v>
      </c>
      <c r="F407" s="2" t="s">
        <v>93</v>
      </c>
    </row>
    <row r="408" spans="1:10">
      <c r="A408" s="21">
        <v>42316.470833333333</v>
      </c>
      <c r="B408" s="10">
        <v>5.17</v>
      </c>
      <c r="C408" s="10">
        <v>7.29</v>
      </c>
      <c r="F408" s="2" t="s">
        <v>93</v>
      </c>
    </row>
    <row r="409" spans="1:10">
      <c r="A409" s="21">
        <v>42317.359722222223</v>
      </c>
      <c r="B409" s="10">
        <v>5.04</v>
      </c>
      <c r="C409" s="10">
        <v>7.02</v>
      </c>
      <c r="F409" s="2" t="s">
        <v>213</v>
      </c>
      <c r="J409" s="111" t="s">
        <v>230</v>
      </c>
    </row>
    <row r="410" spans="1:10">
      <c r="A410" s="21">
        <v>42318.375</v>
      </c>
      <c r="B410" s="10">
        <v>5.0999999999999996</v>
      </c>
      <c r="C410" s="10">
        <v>7.09</v>
      </c>
      <c r="F410" s="2" t="s">
        <v>93</v>
      </c>
      <c r="J410" s="111" t="s">
        <v>231</v>
      </c>
    </row>
    <row r="411" spans="1:10">
      <c r="A411" s="21">
        <v>42319.365277777775</v>
      </c>
      <c r="B411" s="10">
        <v>5.17</v>
      </c>
      <c r="C411" s="10">
        <v>7.02</v>
      </c>
      <c r="F411" s="2" t="s">
        <v>213</v>
      </c>
      <c r="J411" s="111" t="s">
        <v>230</v>
      </c>
    </row>
    <row r="412" spans="1:10">
      <c r="A412" s="21">
        <v>42320.506944444445</v>
      </c>
      <c r="B412" s="10">
        <v>5.35</v>
      </c>
      <c r="C412" s="10">
        <v>7.17</v>
      </c>
      <c r="F412" s="2" t="s">
        <v>93</v>
      </c>
      <c r="J412" s="111" t="s">
        <v>231</v>
      </c>
    </row>
    <row r="413" spans="1:10">
      <c r="A413" s="21">
        <v>42321.361805555556</v>
      </c>
      <c r="B413" s="10">
        <v>5.1100000000000003</v>
      </c>
      <c r="C413" s="10">
        <v>7.01</v>
      </c>
      <c r="F413" s="2" t="s">
        <v>213</v>
      </c>
      <c r="J413" s="111" t="s">
        <v>230</v>
      </c>
    </row>
    <row r="414" spans="1:10">
      <c r="A414" s="21">
        <v>42322.395833333336</v>
      </c>
      <c r="B414" s="10">
        <v>5.04</v>
      </c>
      <c r="C414" s="10">
        <v>6.98</v>
      </c>
      <c r="F414" s="2" t="s">
        <v>213</v>
      </c>
    </row>
    <row r="415" spans="1:10">
      <c r="A415" s="21">
        <v>42323</v>
      </c>
      <c r="B415" s="10">
        <v>5.17</v>
      </c>
      <c r="C415" s="10">
        <v>7.1</v>
      </c>
      <c r="F415" s="2" t="s">
        <v>213</v>
      </c>
      <c r="J415" s="111" t="s">
        <v>230</v>
      </c>
    </row>
    <row r="416" spans="1:10">
      <c r="A416" s="21">
        <v>42324.362500000003</v>
      </c>
      <c r="B416" s="10">
        <v>5.38</v>
      </c>
      <c r="C416" s="10">
        <v>7.08</v>
      </c>
      <c r="E416" s="2">
        <v>3.84</v>
      </c>
      <c r="F416" s="2" t="s">
        <v>93</v>
      </c>
      <c r="J416" s="111" t="s">
        <v>234</v>
      </c>
    </row>
    <row r="417" spans="1:10">
      <c r="A417" s="21">
        <v>42325.357638888891</v>
      </c>
      <c r="B417" s="10">
        <v>5.48</v>
      </c>
      <c r="C417" s="10">
        <v>7.05</v>
      </c>
      <c r="F417" s="2" t="s">
        <v>93</v>
      </c>
    </row>
    <row r="418" spans="1:10">
      <c r="A418" s="21">
        <v>42326.388888888891</v>
      </c>
      <c r="B418" s="10">
        <v>5.58</v>
      </c>
      <c r="C418" s="10">
        <v>7.18</v>
      </c>
      <c r="F418" s="2" t="s">
        <v>213</v>
      </c>
      <c r="J418" s="111" t="s">
        <v>230</v>
      </c>
    </row>
    <row r="419" spans="1:10">
      <c r="A419" s="21">
        <v>42327.399305555555</v>
      </c>
      <c r="B419" s="10">
        <v>5.53</v>
      </c>
      <c r="C419" s="10">
        <v>7.37</v>
      </c>
      <c r="F419" s="2" t="s">
        <v>93</v>
      </c>
    </row>
    <row r="420" spans="1:10">
      <c r="A420" s="21">
        <v>42328.447222222225</v>
      </c>
      <c r="B420" s="10">
        <v>5.56</v>
      </c>
      <c r="C420" s="10">
        <v>7</v>
      </c>
      <c r="F420" s="2" t="s">
        <v>213</v>
      </c>
      <c r="J420" s="111" t="s">
        <v>231</v>
      </c>
    </row>
    <row r="421" spans="1:10">
      <c r="A421" s="21">
        <v>42329.333333333336</v>
      </c>
      <c r="B421" s="10">
        <v>5.34</v>
      </c>
      <c r="C421" s="10">
        <v>7.06</v>
      </c>
      <c r="F421" s="2" t="s">
        <v>93</v>
      </c>
      <c r="J421" s="111" t="s">
        <v>230</v>
      </c>
    </row>
    <row r="422" spans="1:10">
      <c r="A422" s="21">
        <v>42330.340277777781</v>
      </c>
      <c r="B422" s="10">
        <v>5.4</v>
      </c>
      <c r="C422" s="10">
        <v>7.12</v>
      </c>
      <c r="F422" s="2" t="s">
        <v>93</v>
      </c>
      <c r="J422" s="111" t="s">
        <v>230</v>
      </c>
    </row>
    <row r="423" spans="1:10">
      <c r="A423" s="21">
        <v>42331.36041666667</v>
      </c>
      <c r="B423" s="10">
        <v>5.55</v>
      </c>
      <c r="C423" s="10">
        <v>7.03</v>
      </c>
      <c r="F423" s="2" t="s">
        <v>213</v>
      </c>
      <c r="J423" s="111" t="s">
        <v>230</v>
      </c>
    </row>
    <row r="424" spans="1:10">
      <c r="A424" s="21">
        <v>42332.34375</v>
      </c>
      <c r="B424" s="10">
        <v>5.56</v>
      </c>
      <c r="C424" s="10">
        <v>7.11</v>
      </c>
      <c r="F424" s="2" t="s">
        <v>93</v>
      </c>
      <c r="J424" s="111" t="s">
        <v>231</v>
      </c>
    </row>
    <row r="425" spans="1:10">
      <c r="A425" s="21">
        <v>42333.416666666664</v>
      </c>
      <c r="B425" s="10">
        <v>5.45</v>
      </c>
      <c r="C425" s="10">
        <v>7.02</v>
      </c>
      <c r="F425" s="2" t="s">
        <v>213</v>
      </c>
      <c r="J425" s="111" t="s">
        <v>231</v>
      </c>
    </row>
    <row r="426" spans="1:10">
      <c r="A426" s="21">
        <v>42334.336805555555</v>
      </c>
      <c r="B426" s="10">
        <v>5.6</v>
      </c>
      <c r="C426" s="10">
        <v>7.18</v>
      </c>
      <c r="F426" s="2" t="s">
        <v>122</v>
      </c>
      <c r="J426" s="111" t="s">
        <v>230</v>
      </c>
    </row>
    <row r="427" spans="1:10">
      <c r="A427" s="21">
        <v>42335.329861111109</v>
      </c>
      <c r="B427" s="10">
        <v>5.57</v>
      </c>
      <c r="C427" s="10">
        <v>7.05</v>
      </c>
      <c r="F427" s="2" t="s">
        <v>213</v>
      </c>
      <c r="J427" s="111" t="s">
        <v>230</v>
      </c>
    </row>
    <row r="428" spans="1:10">
      <c r="A428" s="21">
        <v>42336.420138888891</v>
      </c>
      <c r="B428" s="10">
        <v>5.45</v>
      </c>
      <c r="C428" s="10">
        <v>7.23</v>
      </c>
      <c r="F428" s="2" t="s">
        <v>122</v>
      </c>
      <c r="J428" s="111" t="s">
        <v>231</v>
      </c>
    </row>
    <row r="429" spans="1:10">
      <c r="A429" s="21">
        <v>42337.416666666664</v>
      </c>
      <c r="B429" s="10">
        <v>5.48</v>
      </c>
      <c r="C429" s="10">
        <v>7.12</v>
      </c>
      <c r="F429" s="2" t="s">
        <v>122</v>
      </c>
    </row>
    <row r="430" spans="1:10">
      <c r="A430" s="21">
        <v>42338.350694444445</v>
      </c>
      <c r="B430" s="10">
        <v>5.25</v>
      </c>
      <c r="C430" s="10">
        <v>7.07</v>
      </c>
      <c r="F430" s="2" t="s">
        <v>213</v>
      </c>
      <c r="J430" s="111" t="s">
        <v>230</v>
      </c>
    </row>
    <row r="431" spans="1:10">
      <c r="A431" s="21">
        <v>42339.347222222219</v>
      </c>
      <c r="B431" s="10">
        <v>5.21</v>
      </c>
      <c r="C431" s="10">
        <v>7.1</v>
      </c>
      <c r="F431" s="2" t="s">
        <v>93</v>
      </c>
      <c r="J431" s="111" t="s">
        <v>230</v>
      </c>
    </row>
    <row r="432" spans="1:10">
      <c r="A432" s="21">
        <v>42340.322916666664</v>
      </c>
      <c r="B432" s="10">
        <v>4.99</v>
      </c>
      <c r="C432" s="10">
        <v>7.04</v>
      </c>
      <c r="F432" s="2" t="s">
        <v>213</v>
      </c>
      <c r="J432" s="111" t="s">
        <v>230</v>
      </c>
    </row>
    <row r="433" spans="1:10">
      <c r="A433" s="21">
        <v>42341.354166666664</v>
      </c>
      <c r="B433" s="10">
        <v>5.07</v>
      </c>
      <c r="C433" s="10">
        <v>7.12</v>
      </c>
      <c r="F433" s="2" t="s">
        <v>93</v>
      </c>
      <c r="J433" s="111" t="s">
        <v>230</v>
      </c>
    </row>
    <row r="434" spans="1:10">
      <c r="A434" s="21">
        <v>42342.42083333333</v>
      </c>
      <c r="B434" s="10">
        <v>5.07</v>
      </c>
      <c r="C434" s="10">
        <v>7.13</v>
      </c>
      <c r="F434" s="2" t="s">
        <v>213</v>
      </c>
      <c r="J434" s="111" t="s">
        <v>230</v>
      </c>
    </row>
    <row r="435" spans="1:10">
      <c r="A435" s="21">
        <v>42343.347222222219</v>
      </c>
      <c r="B435" s="10">
        <v>4.97</v>
      </c>
      <c r="C435" s="10">
        <v>7.15</v>
      </c>
      <c r="F435" s="2" t="s">
        <v>93</v>
      </c>
      <c r="J435" s="111" t="s">
        <v>230</v>
      </c>
    </row>
    <row r="436" spans="1:10">
      <c r="A436" s="21">
        <v>42344.336805555555</v>
      </c>
      <c r="B436" s="10">
        <v>4.99</v>
      </c>
      <c r="C436" s="10">
        <v>7.04</v>
      </c>
      <c r="F436" s="2" t="s">
        <v>93</v>
      </c>
      <c r="J436" s="111" t="s">
        <v>230</v>
      </c>
    </row>
    <row r="437" spans="1:10">
      <c r="A437" s="21">
        <v>42345.354166666664</v>
      </c>
      <c r="B437" s="10">
        <v>5.08</v>
      </c>
      <c r="C437" s="10">
        <v>7.07</v>
      </c>
      <c r="F437" s="2" t="s">
        <v>213</v>
      </c>
      <c r="J437" s="111" t="s">
        <v>230</v>
      </c>
    </row>
    <row r="438" spans="1:10">
      <c r="A438" s="21">
        <v>42346.347222222219</v>
      </c>
      <c r="B438" s="10">
        <v>5.01</v>
      </c>
      <c r="C438" s="10">
        <v>7.14</v>
      </c>
      <c r="F438" s="2" t="s">
        <v>93</v>
      </c>
      <c r="J438" s="111" t="s">
        <v>230</v>
      </c>
    </row>
    <row r="439" spans="1:10">
      <c r="A439" s="21">
        <v>42347.407638888886</v>
      </c>
      <c r="B439" s="10">
        <v>4.93</v>
      </c>
      <c r="C439" s="10">
        <v>7.15</v>
      </c>
      <c r="F439" s="2" t="s">
        <v>213</v>
      </c>
      <c r="J439" s="111" t="s">
        <v>238</v>
      </c>
    </row>
    <row r="440" spans="1:10">
      <c r="A440" s="21">
        <v>42348.458333333336</v>
      </c>
      <c r="B440" s="10">
        <v>4.78</v>
      </c>
      <c r="C440" s="10">
        <v>7.1</v>
      </c>
      <c r="F440" s="2" t="s">
        <v>93</v>
      </c>
      <c r="J440" s="111" t="s">
        <v>231</v>
      </c>
    </row>
    <row r="441" spans="1:10">
      <c r="A441" s="21">
        <v>42349.322916666664</v>
      </c>
      <c r="B441" s="10">
        <v>4.68</v>
      </c>
      <c r="C441" s="10">
        <v>7.13</v>
      </c>
      <c r="F441" s="2" t="s">
        <v>213</v>
      </c>
      <c r="J441" s="111" t="s">
        <v>230</v>
      </c>
    </row>
    <row r="442" spans="1:10">
      <c r="A442" s="21">
        <v>42350.320833333331</v>
      </c>
      <c r="B442" s="10">
        <v>4.72</v>
      </c>
      <c r="C442" s="10">
        <v>7.1</v>
      </c>
      <c r="F442" s="2" t="s">
        <v>213</v>
      </c>
      <c r="J442" s="111" t="s">
        <v>230</v>
      </c>
    </row>
    <row r="443" spans="1:10">
      <c r="A443" s="21">
        <v>42351.320833333331</v>
      </c>
      <c r="B443" s="10">
        <v>4.7</v>
      </c>
      <c r="C443" s="10">
        <v>7.04</v>
      </c>
      <c r="F443" s="2" t="s">
        <v>213</v>
      </c>
      <c r="J443" s="111" t="s">
        <v>230</v>
      </c>
    </row>
    <row r="444" spans="1:10">
      <c r="A444" s="21">
        <v>42352.320833333331</v>
      </c>
      <c r="B444" s="10">
        <v>4.7</v>
      </c>
      <c r="C444" s="10">
        <v>7.01</v>
      </c>
      <c r="F444" s="2" t="s">
        <v>213</v>
      </c>
      <c r="J444" s="111" t="s">
        <v>230</v>
      </c>
    </row>
    <row r="445" spans="1:10">
      <c r="A445" s="21">
        <v>42353.354166666664</v>
      </c>
      <c r="B445" s="10">
        <v>4.84</v>
      </c>
      <c r="C445" s="10">
        <v>7.13</v>
      </c>
      <c r="F445" s="2" t="s">
        <v>93</v>
      </c>
      <c r="J445" s="111" t="s">
        <v>230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5" sqref="A15"/>
    </sheetView>
  </sheetViews>
  <sheetFormatPr baseColWidth="10" defaultColWidth="8.6640625" defaultRowHeight="14" x14ac:dyDescent="0"/>
  <cols>
    <col min="1" max="1" width="17.5" style="31" customWidth="1"/>
  </cols>
  <sheetData>
    <row r="1" spans="1:11">
      <c r="F1" t="s">
        <v>44</v>
      </c>
      <c r="G1" t="s">
        <v>44</v>
      </c>
    </row>
    <row r="2" spans="1:11">
      <c r="A2" s="32" t="s">
        <v>17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  <c r="K2" s="9" t="s">
        <v>48</v>
      </c>
    </row>
    <row r="3" spans="1:11">
      <c r="A3" s="31">
        <v>42011</v>
      </c>
      <c r="B3" s="16">
        <v>0.33333333333333331</v>
      </c>
      <c r="C3">
        <v>2</v>
      </c>
      <c r="D3" t="s">
        <v>42</v>
      </c>
      <c r="H3">
        <v>11</v>
      </c>
      <c r="K3" t="s">
        <v>49</v>
      </c>
    </row>
    <row r="4" spans="1:11">
      <c r="A4" s="31">
        <v>42012</v>
      </c>
      <c r="B4" s="16">
        <v>8.3333333333333329E-2</v>
      </c>
      <c r="C4">
        <v>2</v>
      </c>
      <c r="D4" t="s">
        <v>42</v>
      </c>
      <c r="H4">
        <v>0</v>
      </c>
      <c r="I4" t="s">
        <v>45</v>
      </c>
    </row>
    <row r="5" spans="1:11">
      <c r="A5" s="31">
        <v>42013</v>
      </c>
      <c r="B5" s="16">
        <v>0.36458333333333331</v>
      </c>
      <c r="C5">
        <v>2</v>
      </c>
      <c r="D5" t="s">
        <v>43</v>
      </c>
      <c r="E5" t="s">
        <v>90</v>
      </c>
      <c r="F5">
        <v>4800</v>
      </c>
      <c r="H5">
        <v>68</v>
      </c>
    </row>
    <row r="6" spans="1:11">
      <c r="A6" s="31">
        <v>42013</v>
      </c>
      <c r="B6" s="16">
        <v>0.39583333333333331</v>
      </c>
      <c r="C6">
        <v>2</v>
      </c>
      <c r="D6" t="s">
        <v>42</v>
      </c>
      <c r="G6">
        <v>500</v>
      </c>
      <c r="H6">
        <v>62</v>
      </c>
      <c r="I6" t="s">
        <v>46</v>
      </c>
    </row>
    <row r="7" spans="1:11">
      <c r="A7" s="31">
        <v>42016</v>
      </c>
      <c r="B7" s="16">
        <v>0.38541666666666669</v>
      </c>
      <c r="C7">
        <v>2</v>
      </c>
      <c r="D7" t="s">
        <v>42</v>
      </c>
      <c r="G7">
        <v>500</v>
      </c>
      <c r="H7">
        <v>56</v>
      </c>
      <c r="I7" t="s">
        <v>47</v>
      </c>
    </row>
    <row r="8" spans="1:11">
      <c r="A8" s="31">
        <v>42017</v>
      </c>
      <c r="B8" s="16">
        <v>0.39583333333333331</v>
      </c>
      <c r="C8">
        <v>2</v>
      </c>
      <c r="D8" t="s">
        <v>42</v>
      </c>
      <c r="G8">
        <v>500</v>
      </c>
      <c r="H8">
        <v>50</v>
      </c>
      <c r="I8" t="s">
        <v>47</v>
      </c>
    </row>
    <row r="9" spans="1:11">
      <c r="A9" s="31">
        <v>42018.458333333336</v>
      </c>
      <c r="C9">
        <v>2</v>
      </c>
      <c r="D9" t="s">
        <v>42</v>
      </c>
      <c r="G9">
        <v>500</v>
      </c>
      <c r="H9">
        <v>44</v>
      </c>
      <c r="I9">
        <v>190</v>
      </c>
    </row>
    <row r="10" spans="1:11">
      <c r="A10" s="31">
        <v>42019.375</v>
      </c>
      <c r="B10" s="16"/>
      <c r="C10">
        <v>2</v>
      </c>
      <c r="D10" t="s">
        <v>42</v>
      </c>
      <c r="G10">
        <v>500</v>
      </c>
      <c r="H10">
        <v>38</v>
      </c>
      <c r="I10" t="s">
        <v>47</v>
      </c>
    </row>
    <row r="11" spans="1:11">
      <c r="A11" s="31">
        <v>42020.395833333336</v>
      </c>
      <c r="C11">
        <v>1</v>
      </c>
      <c r="D11" t="s">
        <v>89</v>
      </c>
      <c r="E11" t="s">
        <v>90</v>
      </c>
      <c r="F11">
        <v>5000</v>
      </c>
      <c r="H11">
        <v>74</v>
      </c>
    </row>
    <row r="12" spans="1:11">
      <c r="A12" s="31">
        <v>42030.583333333336</v>
      </c>
      <c r="C12">
        <v>2</v>
      </c>
      <c r="D12" t="s">
        <v>42</v>
      </c>
      <c r="G12">
        <v>1870</v>
      </c>
      <c r="H12">
        <v>12</v>
      </c>
    </row>
    <row r="13" spans="1:11">
      <c r="A13" s="31">
        <v>42030.583333333336</v>
      </c>
      <c r="C13">
        <v>1</v>
      </c>
      <c r="D13" t="s">
        <v>42</v>
      </c>
      <c r="F13">
        <v>1870</v>
      </c>
      <c r="H13">
        <v>96</v>
      </c>
    </row>
    <row r="14" spans="1:11">
      <c r="A14" s="31">
        <v>42033.416666666664</v>
      </c>
      <c r="C14">
        <v>2</v>
      </c>
      <c r="D14" t="s">
        <v>89</v>
      </c>
      <c r="E14" t="s">
        <v>90</v>
      </c>
      <c r="F14">
        <v>5000</v>
      </c>
      <c r="H14">
        <v>81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1" topLeftCell="A53" activePane="bottomLeft" state="frozen"/>
      <selection pane="bottomLeft" activeCell="L46" sqref="L46"/>
    </sheetView>
  </sheetViews>
  <sheetFormatPr baseColWidth="10" defaultColWidth="8.6640625" defaultRowHeight="14" x14ac:dyDescent="0"/>
  <cols>
    <col min="2" max="2" width="19.6640625" customWidth="1"/>
  </cols>
  <sheetData>
    <row r="1" spans="1:8">
      <c r="A1" s="17" t="s">
        <v>17</v>
      </c>
      <c r="B1" s="9" t="s">
        <v>23</v>
      </c>
      <c r="C1" s="18" t="s">
        <v>24</v>
      </c>
      <c r="D1" s="9" t="s">
        <v>50</v>
      </c>
      <c r="E1" s="18" t="s">
        <v>51</v>
      </c>
      <c r="F1" s="18" t="s">
        <v>52</v>
      </c>
      <c r="G1" s="18" t="s">
        <v>53</v>
      </c>
      <c r="H1" s="18" t="s">
        <v>54</v>
      </c>
    </row>
    <row r="2" spans="1:8">
      <c r="A2" s="19">
        <v>41794</v>
      </c>
      <c r="B2" t="s">
        <v>55</v>
      </c>
      <c r="C2" s="3"/>
      <c r="D2">
        <v>28</v>
      </c>
      <c r="E2" s="3">
        <v>0</v>
      </c>
      <c r="F2" s="3">
        <v>645.9</v>
      </c>
      <c r="G2" s="3">
        <v>103.1</v>
      </c>
      <c r="H2" s="20">
        <f>(G2-E2)/(F2-E2)*100</f>
        <v>15.962223254373741</v>
      </c>
    </row>
    <row r="3" spans="1:8">
      <c r="A3" s="35">
        <v>41794</v>
      </c>
      <c r="B3" s="25" t="s">
        <v>56</v>
      </c>
      <c r="C3" s="3"/>
      <c r="D3">
        <v>22</v>
      </c>
      <c r="E3" s="3">
        <v>0</v>
      </c>
      <c r="F3" s="3">
        <v>751.4</v>
      </c>
      <c r="G3" s="3">
        <v>44.9</v>
      </c>
      <c r="H3" s="20">
        <f t="shared" ref="H3:H13" si="0">(G3-E3)/(F3-E3)*100</f>
        <v>5.97551237689646</v>
      </c>
    </row>
    <row r="4" spans="1:8">
      <c r="A4" s="19">
        <v>41794</v>
      </c>
      <c r="B4" t="s">
        <v>57</v>
      </c>
      <c r="C4" s="3"/>
      <c r="D4">
        <v>7</v>
      </c>
      <c r="E4" s="3">
        <v>0</v>
      </c>
      <c r="F4" s="3">
        <v>383.4</v>
      </c>
      <c r="G4" s="3">
        <v>78.099999999999994</v>
      </c>
      <c r="H4" s="107">
        <f t="shared" si="0"/>
        <v>20.37037037037037</v>
      </c>
    </row>
    <row r="5" spans="1:8">
      <c r="A5" s="19">
        <v>41794</v>
      </c>
      <c r="B5" t="s">
        <v>58</v>
      </c>
      <c r="C5" s="3"/>
      <c r="D5">
        <v>76</v>
      </c>
      <c r="E5" s="3">
        <v>0</v>
      </c>
      <c r="F5" s="3">
        <v>443.8</v>
      </c>
      <c r="G5" s="3">
        <v>59.2</v>
      </c>
      <c r="H5" s="20">
        <f t="shared" si="0"/>
        <v>13.339342045966651</v>
      </c>
    </row>
    <row r="6" spans="1:8">
      <c r="A6" s="19">
        <v>41794</v>
      </c>
      <c r="B6" t="s">
        <v>59</v>
      </c>
      <c r="C6" s="3"/>
      <c r="D6">
        <v>26</v>
      </c>
      <c r="E6" s="3">
        <v>0</v>
      </c>
      <c r="F6" s="3">
        <v>380.6</v>
      </c>
      <c r="G6" s="3">
        <v>74.7</v>
      </c>
      <c r="H6" s="20">
        <f t="shared" si="0"/>
        <v>19.626904887020494</v>
      </c>
    </row>
    <row r="7" spans="1:8">
      <c r="A7" s="35">
        <v>41800</v>
      </c>
      <c r="B7" s="25" t="s">
        <v>60</v>
      </c>
      <c r="C7" s="3"/>
      <c r="D7">
        <v>35</v>
      </c>
      <c r="E7" s="3">
        <v>0</v>
      </c>
      <c r="F7" s="3">
        <v>99.5</v>
      </c>
      <c r="G7" s="3">
        <v>31.7</v>
      </c>
      <c r="H7" s="20">
        <f t="shared" si="0"/>
        <v>31.859296482412059</v>
      </c>
    </row>
    <row r="8" spans="1:8">
      <c r="A8" s="19">
        <v>41803</v>
      </c>
      <c r="B8" t="s">
        <v>61</v>
      </c>
      <c r="C8" s="3"/>
      <c r="D8">
        <v>15</v>
      </c>
      <c r="E8" s="3">
        <v>0</v>
      </c>
      <c r="F8" s="3">
        <v>213.4</v>
      </c>
      <c r="G8" s="3">
        <v>18.5</v>
      </c>
      <c r="H8" s="106">
        <f t="shared" si="0"/>
        <v>8.6691658856607301</v>
      </c>
    </row>
    <row r="9" spans="1:8">
      <c r="A9" s="19">
        <v>41803</v>
      </c>
      <c r="B9" t="s">
        <v>62</v>
      </c>
      <c r="C9" s="3"/>
      <c r="D9">
        <v>36</v>
      </c>
      <c r="E9" s="3">
        <v>0</v>
      </c>
      <c r="F9" s="3">
        <v>239.2</v>
      </c>
      <c r="G9" s="3">
        <v>70.8</v>
      </c>
      <c r="H9" s="20">
        <f t="shared" si="0"/>
        <v>29.598662207357862</v>
      </c>
    </row>
    <row r="10" spans="1:8">
      <c r="A10" s="19">
        <v>41803</v>
      </c>
      <c r="B10" t="s">
        <v>63</v>
      </c>
      <c r="C10" s="3"/>
      <c r="D10">
        <v>30</v>
      </c>
      <c r="E10" s="3">
        <v>0</v>
      </c>
      <c r="F10" s="3">
        <v>348.4</v>
      </c>
      <c r="G10" s="3">
        <v>30.8</v>
      </c>
      <c r="H10" s="20">
        <f t="shared" si="0"/>
        <v>8.8404133180252593</v>
      </c>
    </row>
    <row r="11" spans="1:8">
      <c r="A11" s="19">
        <v>41803</v>
      </c>
      <c r="B11" t="s">
        <v>64</v>
      </c>
      <c r="C11" s="3"/>
      <c r="D11">
        <v>28</v>
      </c>
      <c r="E11" s="3">
        <v>0</v>
      </c>
      <c r="F11" s="3">
        <v>374.5</v>
      </c>
      <c r="G11" s="3">
        <v>26.6</v>
      </c>
      <c r="H11" s="106">
        <f t="shared" si="0"/>
        <v>7.1028037383177578</v>
      </c>
    </row>
    <row r="12" spans="1:8">
      <c r="A12" s="35">
        <v>41807</v>
      </c>
      <c r="B12" s="25" t="s">
        <v>65</v>
      </c>
      <c r="C12" s="3"/>
      <c r="D12">
        <v>22</v>
      </c>
      <c r="E12" s="3">
        <v>0</v>
      </c>
      <c r="F12" s="3">
        <v>289.39999999999998</v>
      </c>
      <c r="G12" s="3">
        <v>16.399999999999999</v>
      </c>
      <c r="H12" s="20">
        <f t="shared" si="0"/>
        <v>5.6668970283344855</v>
      </c>
    </row>
    <row r="13" spans="1:8">
      <c r="A13" s="19">
        <v>41807</v>
      </c>
      <c r="B13" t="s">
        <v>61</v>
      </c>
      <c r="C13" s="3"/>
      <c r="D13">
        <v>38</v>
      </c>
      <c r="E13" s="3">
        <v>0</v>
      </c>
      <c r="F13" s="3">
        <v>387.6</v>
      </c>
      <c r="G13" s="3">
        <v>35.4</v>
      </c>
      <c r="H13" s="106">
        <f t="shared" si="0"/>
        <v>9.133126934984519</v>
      </c>
    </row>
    <row r="14" spans="1:8">
      <c r="A14" s="19">
        <v>41808</v>
      </c>
      <c r="B14" t="s">
        <v>66</v>
      </c>
      <c r="C14" s="3">
        <v>7</v>
      </c>
      <c r="D14">
        <v>26</v>
      </c>
      <c r="E14" s="3">
        <v>174.6</v>
      </c>
      <c r="F14" s="3">
        <v>610.6</v>
      </c>
      <c r="G14" s="3">
        <v>210.1</v>
      </c>
      <c r="H14" s="106">
        <f>(G14-E14)/(F14-E14)*100</f>
        <v>8.1422018348623855</v>
      </c>
    </row>
    <row r="15" spans="1:8">
      <c r="A15" s="19">
        <v>41808</v>
      </c>
      <c r="B15" t="s">
        <v>67</v>
      </c>
      <c r="C15" s="3">
        <v>4.5</v>
      </c>
      <c r="D15">
        <v>7</v>
      </c>
      <c r="E15" s="3">
        <v>179.3</v>
      </c>
      <c r="F15" s="3">
        <v>526.9</v>
      </c>
      <c r="G15" s="3">
        <v>195.7</v>
      </c>
      <c r="H15" s="20">
        <f t="shared" ref="H15:H82" si="1">(G15-E15)/(F15-E15)*100</f>
        <v>4.7180667433831935</v>
      </c>
    </row>
    <row r="16" spans="1:8">
      <c r="A16" s="19">
        <v>41808</v>
      </c>
      <c r="B16" t="s">
        <v>68</v>
      </c>
      <c r="C16" s="3">
        <v>4.7</v>
      </c>
      <c r="D16">
        <v>76</v>
      </c>
      <c r="E16" s="3">
        <v>160.4</v>
      </c>
      <c r="F16" s="3">
        <v>534.70000000000005</v>
      </c>
      <c r="G16" s="3">
        <v>239.9</v>
      </c>
      <c r="H16" s="20">
        <f t="shared" si="1"/>
        <v>21.239647341704512</v>
      </c>
    </row>
    <row r="17" spans="1:8">
      <c r="A17" s="19">
        <v>41809</v>
      </c>
      <c r="B17" t="s">
        <v>69</v>
      </c>
      <c r="C17" s="3"/>
      <c r="D17">
        <v>36</v>
      </c>
      <c r="E17" s="3">
        <v>171.2</v>
      </c>
      <c r="F17" s="3">
        <v>275.10000000000002</v>
      </c>
      <c r="G17" s="3">
        <v>214.6</v>
      </c>
      <c r="H17" s="20">
        <f t="shared" si="1"/>
        <v>41.770933589990364</v>
      </c>
    </row>
    <row r="18" spans="1:8">
      <c r="A18" s="19">
        <v>41809</v>
      </c>
      <c r="B18" t="s">
        <v>70</v>
      </c>
      <c r="C18" s="3"/>
      <c r="D18">
        <v>6</v>
      </c>
      <c r="E18" s="3">
        <v>167.5</v>
      </c>
      <c r="F18" s="3">
        <v>264.5</v>
      </c>
      <c r="G18" s="3">
        <v>208.1</v>
      </c>
      <c r="H18" s="20">
        <f t="shared" si="1"/>
        <v>41.855670103092777</v>
      </c>
    </row>
    <row r="19" spans="1:8">
      <c r="A19" s="19">
        <v>41813</v>
      </c>
      <c r="B19" t="s">
        <v>71</v>
      </c>
      <c r="C19" s="3">
        <v>7.57</v>
      </c>
      <c r="D19">
        <v>26</v>
      </c>
      <c r="E19" s="3">
        <v>174.4</v>
      </c>
      <c r="F19" s="3">
        <v>581.20000000000005</v>
      </c>
      <c r="G19" s="3">
        <v>228.1</v>
      </c>
      <c r="H19" s="109">
        <f t="shared" si="1"/>
        <v>13.20058997050147</v>
      </c>
    </row>
    <row r="20" spans="1:8">
      <c r="A20" s="19">
        <v>41813</v>
      </c>
      <c r="B20" t="s">
        <v>72</v>
      </c>
      <c r="C20" s="3">
        <v>7.17</v>
      </c>
      <c r="D20">
        <v>36</v>
      </c>
      <c r="E20" s="3">
        <v>171.2</v>
      </c>
      <c r="F20" s="3">
        <v>853.3</v>
      </c>
      <c r="G20" s="3">
        <v>214.7</v>
      </c>
      <c r="H20" s="108">
        <f t="shared" si="1"/>
        <v>6.3773640228705482</v>
      </c>
    </row>
    <row r="21" spans="1:8">
      <c r="A21" s="19">
        <v>41814</v>
      </c>
      <c r="B21" t="s">
        <v>66</v>
      </c>
      <c r="C21" s="3">
        <v>6.88</v>
      </c>
      <c r="D21">
        <v>38</v>
      </c>
      <c r="E21" s="3">
        <v>185.1</v>
      </c>
      <c r="F21" s="3">
        <v>553.5</v>
      </c>
      <c r="G21" s="3">
        <v>217.7</v>
      </c>
      <c r="H21" s="106">
        <f t="shared" si="1"/>
        <v>8.8490770901194331</v>
      </c>
    </row>
    <row r="22" spans="1:8">
      <c r="A22" s="19">
        <v>41820</v>
      </c>
      <c r="B22" t="s">
        <v>66</v>
      </c>
      <c r="C22" s="3">
        <v>6.64</v>
      </c>
      <c r="D22">
        <v>38</v>
      </c>
      <c r="E22" s="3">
        <v>185.2</v>
      </c>
      <c r="F22" s="3">
        <v>507.8</v>
      </c>
      <c r="G22" s="3">
        <v>208.7</v>
      </c>
      <c r="H22" s="106">
        <f t="shared" si="1"/>
        <v>7.2845629262244262</v>
      </c>
    </row>
    <row r="23" spans="1:8">
      <c r="A23" s="19">
        <v>41823</v>
      </c>
      <c r="B23" t="s">
        <v>66</v>
      </c>
      <c r="C23" s="3">
        <v>6.71</v>
      </c>
      <c r="D23">
        <v>6</v>
      </c>
      <c r="E23" s="3">
        <v>167.5</v>
      </c>
      <c r="F23" s="3">
        <v>698.4</v>
      </c>
      <c r="G23" s="3">
        <v>215.7</v>
      </c>
      <c r="H23" s="106">
        <f t="shared" si="1"/>
        <v>9.0789225842908259</v>
      </c>
    </row>
    <row r="24" spans="1:8">
      <c r="A24" s="19">
        <v>41823</v>
      </c>
      <c r="B24" t="s">
        <v>73</v>
      </c>
      <c r="C24" s="3"/>
      <c r="D24">
        <v>3</v>
      </c>
      <c r="E24" s="3">
        <v>185.9</v>
      </c>
      <c r="F24" s="3">
        <v>330.5</v>
      </c>
      <c r="G24" s="3">
        <v>232.2</v>
      </c>
      <c r="H24" s="20">
        <f t="shared" si="1"/>
        <v>32.019363762102344</v>
      </c>
    </row>
    <row r="25" spans="1:8" s="25" customFormat="1">
      <c r="A25" s="35">
        <v>41823</v>
      </c>
      <c r="B25" s="25" t="s">
        <v>112</v>
      </c>
      <c r="C25" s="26">
        <v>7.37</v>
      </c>
      <c r="D25" s="25">
        <v>26</v>
      </c>
      <c r="E25" s="26">
        <v>174.5</v>
      </c>
      <c r="F25" s="26">
        <v>586.29999999999995</v>
      </c>
      <c r="G25" s="26">
        <v>204.2</v>
      </c>
      <c r="H25" s="36">
        <f t="shared" si="1"/>
        <v>7.2122389509470599</v>
      </c>
    </row>
    <row r="26" spans="1:8">
      <c r="A26" s="19">
        <v>41823</v>
      </c>
      <c r="B26" t="s">
        <v>72</v>
      </c>
      <c r="C26" s="3">
        <v>7.5</v>
      </c>
      <c r="D26">
        <v>36</v>
      </c>
      <c r="E26" s="3">
        <v>171.1</v>
      </c>
      <c r="F26" s="3">
        <v>721.9</v>
      </c>
      <c r="G26" s="3">
        <v>195.6</v>
      </c>
      <c r="H26" s="108">
        <f t="shared" si="1"/>
        <v>4.4480755265068987</v>
      </c>
    </row>
    <row r="27" spans="1:8">
      <c r="A27" s="19">
        <v>41835</v>
      </c>
      <c r="B27" t="s">
        <v>21</v>
      </c>
      <c r="C27" s="3">
        <v>7.35</v>
      </c>
      <c r="D27">
        <v>2</v>
      </c>
      <c r="E27" s="3">
        <v>183.7</v>
      </c>
      <c r="F27" s="3">
        <v>582.1</v>
      </c>
      <c r="G27" s="3">
        <v>216.1</v>
      </c>
      <c r="H27" s="20">
        <f t="shared" si="1"/>
        <v>8.1325301204819294</v>
      </c>
    </row>
    <row r="28" spans="1:8">
      <c r="A28" s="19">
        <v>41837</v>
      </c>
      <c r="B28" t="s">
        <v>66</v>
      </c>
      <c r="C28" s="3"/>
      <c r="D28">
        <v>35</v>
      </c>
      <c r="E28" s="3">
        <v>195.6</v>
      </c>
      <c r="F28" s="3">
        <v>600.5</v>
      </c>
      <c r="G28" s="3">
        <v>236</v>
      </c>
      <c r="H28" s="106">
        <f t="shared" si="1"/>
        <v>9.9777722894541885</v>
      </c>
    </row>
    <row r="29" spans="1:8">
      <c r="A29" s="19">
        <v>41838</v>
      </c>
      <c r="B29" t="s">
        <v>74</v>
      </c>
      <c r="C29" s="3">
        <v>6.82</v>
      </c>
      <c r="D29">
        <v>22</v>
      </c>
      <c r="E29" s="3">
        <v>202.9</v>
      </c>
      <c r="F29" s="3">
        <v>711.6</v>
      </c>
      <c r="G29" s="3">
        <v>244.4</v>
      </c>
      <c r="H29" s="20">
        <f t="shared" si="1"/>
        <v>8.1580499311971693</v>
      </c>
    </row>
    <row r="30" spans="1:8">
      <c r="A30" s="19">
        <v>41839</v>
      </c>
      <c r="B30" t="s">
        <v>75</v>
      </c>
      <c r="C30" s="3">
        <v>6.29</v>
      </c>
      <c r="D30">
        <v>14</v>
      </c>
      <c r="E30" s="3">
        <v>186.1</v>
      </c>
      <c r="F30" s="3">
        <v>407.6</v>
      </c>
      <c r="G30" s="3">
        <v>191</v>
      </c>
      <c r="H30" s="20">
        <f t="shared" si="1"/>
        <v>2.2121896162528238</v>
      </c>
    </row>
    <row r="31" spans="1:8">
      <c r="A31" s="35">
        <v>41841</v>
      </c>
      <c r="B31" s="25" t="s">
        <v>76</v>
      </c>
      <c r="C31" s="3">
        <v>7.72</v>
      </c>
      <c r="D31">
        <v>76</v>
      </c>
      <c r="E31" s="3">
        <v>160.5</v>
      </c>
      <c r="F31" s="3">
        <v>405.8</v>
      </c>
      <c r="G31" s="3">
        <v>166.6</v>
      </c>
      <c r="H31" s="20">
        <f t="shared" si="1"/>
        <v>2.4867509172441884</v>
      </c>
    </row>
    <row r="32" spans="1:8">
      <c r="A32" s="35">
        <v>41841</v>
      </c>
      <c r="B32" s="25" t="s">
        <v>77</v>
      </c>
      <c r="C32" s="3"/>
      <c r="D32">
        <v>69</v>
      </c>
      <c r="E32" s="3">
        <v>159.1</v>
      </c>
      <c r="F32" s="3">
        <v>254.2</v>
      </c>
      <c r="G32" s="3">
        <v>190.2</v>
      </c>
      <c r="H32" s="20">
        <f t="shared" si="1"/>
        <v>32.70241850683491</v>
      </c>
    </row>
    <row r="33" spans="1:8">
      <c r="A33" s="19">
        <v>41841</v>
      </c>
      <c r="B33" t="s">
        <v>57</v>
      </c>
      <c r="C33" s="3"/>
      <c r="D33">
        <v>33</v>
      </c>
      <c r="E33" s="3">
        <v>183.3</v>
      </c>
      <c r="F33" s="3">
        <v>313.7</v>
      </c>
      <c r="G33" s="3">
        <v>217.5</v>
      </c>
      <c r="H33" s="107">
        <f t="shared" si="1"/>
        <v>26.226993865030675</v>
      </c>
    </row>
    <row r="34" spans="1:8">
      <c r="A34" s="19">
        <v>41842</v>
      </c>
      <c r="B34" t="s">
        <v>66</v>
      </c>
      <c r="C34" s="3"/>
      <c r="D34">
        <v>26</v>
      </c>
      <c r="E34" s="3">
        <v>174.5</v>
      </c>
      <c r="F34" s="3">
        <v>614.4</v>
      </c>
      <c r="G34" s="3">
        <v>223</v>
      </c>
      <c r="H34" s="106">
        <f t="shared" si="1"/>
        <v>11.025233007501706</v>
      </c>
    </row>
    <row r="35" spans="1:8">
      <c r="A35" s="19">
        <v>41871</v>
      </c>
      <c r="B35" t="s">
        <v>78</v>
      </c>
      <c r="C35" s="3"/>
      <c r="D35">
        <v>74</v>
      </c>
      <c r="E35" s="3">
        <v>24.84</v>
      </c>
      <c r="F35" s="3">
        <v>66.760000000000005</v>
      </c>
      <c r="G35" s="3">
        <v>33.78</v>
      </c>
      <c r="H35" s="20">
        <f t="shared" si="1"/>
        <v>21.326335877862597</v>
      </c>
    </row>
    <row r="36" spans="1:8">
      <c r="A36" s="19">
        <v>41877</v>
      </c>
      <c r="B36" t="s">
        <v>60</v>
      </c>
      <c r="C36" s="3"/>
      <c r="D36">
        <v>33</v>
      </c>
      <c r="E36" s="3">
        <v>25.28</v>
      </c>
      <c r="F36" s="3">
        <v>61.19</v>
      </c>
      <c r="G36" s="3">
        <v>36.9</v>
      </c>
      <c r="H36" s="20">
        <f t="shared" si="1"/>
        <v>32.358674463937618</v>
      </c>
    </row>
    <row r="37" spans="1:8">
      <c r="A37" s="19">
        <v>41877</v>
      </c>
      <c r="B37" t="s">
        <v>60</v>
      </c>
      <c r="C37" s="3"/>
      <c r="D37">
        <v>41</v>
      </c>
      <c r="E37" s="3">
        <v>24.99</v>
      </c>
      <c r="F37" s="3">
        <v>59.73</v>
      </c>
      <c r="G37" s="3">
        <v>36.42</v>
      </c>
      <c r="H37" s="20">
        <f t="shared" si="1"/>
        <v>32.901554404145095</v>
      </c>
    </row>
    <row r="38" spans="1:8">
      <c r="A38" s="19">
        <v>41877</v>
      </c>
      <c r="B38" t="s">
        <v>60</v>
      </c>
      <c r="C38" s="3"/>
      <c r="D38">
        <v>120</v>
      </c>
      <c r="E38" s="3">
        <v>25.21</v>
      </c>
      <c r="F38" s="3">
        <v>60.3</v>
      </c>
      <c r="G38" s="3">
        <v>36.68</v>
      </c>
      <c r="H38" s="20">
        <f t="shared" si="1"/>
        <v>32.687375320604161</v>
      </c>
    </row>
    <row r="39" spans="1:8">
      <c r="A39" s="19">
        <v>41887</v>
      </c>
      <c r="B39" t="s">
        <v>79</v>
      </c>
      <c r="C39" s="3">
        <v>7.58</v>
      </c>
      <c r="D39">
        <v>8</v>
      </c>
      <c r="E39">
        <v>189.6</v>
      </c>
      <c r="F39" s="3">
        <v>514.70000000000005</v>
      </c>
      <c r="G39" s="3">
        <v>213.2</v>
      </c>
      <c r="H39" s="20">
        <f t="shared" si="1"/>
        <v>7.2593048292832947</v>
      </c>
    </row>
    <row r="40" spans="1:8">
      <c r="A40" s="19">
        <v>41887</v>
      </c>
      <c r="B40" t="s">
        <v>79</v>
      </c>
      <c r="C40" s="3">
        <v>7.58</v>
      </c>
      <c r="D40">
        <v>35</v>
      </c>
      <c r="E40" s="3">
        <v>195.6</v>
      </c>
      <c r="F40" s="3">
        <v>593.9</v>
      </c>
      <c r="G40" s="3">
        <v>226.7</v>
      </c>
      <c r="H40" s="20">
        <f t="shared" si="1"/>
        <v>7.8081847853376853</v>
      </c>
    </row>
    <row r="41" spans="1:8">
      <c r="A41" s="19">
        <v>41887</v>
      </c>
      <c r="B41" t="s">
        <v>79</v>
      </c>
      <c r="C41" s="3">
        <v>7.58</v>
      </c>
      <c r="D41">
        <v>33</v>
      </c>
      <c r="E41" s="3">
        <v>183.3</v>
      </c>
      <c r="F41" s="3">
        <v>568.29999999999995</v>
      </c>
      <c r="G41" s="3">
        <v>211.8</v>
      </c>
      <c r="H41" s="20">
        <f t="shared" si="1"/>
        <v>7.4025974025974035</v>
      </c>
    </row>
    <row r="42" spans="1:8">
      <c r="A42" s="19">
        <v>41891</v>
      </c>
      <c r="B42" t="s">
        <v>60</v>
      </c>
      <c r="C42" s="3"/>
      <c r="D42">
        <v>38</v>
      </c>
      <c r="E42" s="3">
        <v>185.4</v>
      </c>
      <c r="F42" s="3">
        <v>352.5</v>
      </c>
      <c r="G42" s="3">
        <v>240.1</v>
      </c>
      <c r="H42" s="20">
        <f t="shared" si="1"/>
        <v>32.73488928785158</v>
      </c>
    </row>
    <row r="43" spans="1:8">
      <c r="A43" s="19">
        <v>41891</v>
      </c>
      <c r="B43" t="s">
        <v>60</v>
      </c>
      <c r="C43" s="3"/>
      <c r="D43">
        <v>2</v>
      </c>
      <c r="E43" s="3">
        <v>183.7</v>
      </c>
      <c r="F43" s="3">
        <v>355.2</v>
      </c>
      <c r="G43" s="3">
        <v>239.5</v>
      </c>
      <c r="H43" s="20">
        <f t="shared" si="1"/>
        <v>32.536443148688058</v>
      </c>
    </row>
    <row r="44" spans="1:8">
      <c r="A44" s="19">
        <v>41891</v>
      </c>
      <c r="B44" t="s">
        <v>60</v>
      </c>
      <c r="C44" s="3"/>
      <c r="D44">
        <v>15</v>
      </c>
      <c r="E44" s="3">
        <v>187.9</v>
      </c>
      <c r="F44" s="3">
        <v>338.2</v>
      </c>
      <c r="G44" s="3">
        <v>236.8</v>
      </c>
      <c r="H44" s="20">
        <f t="shared" si="1"/>
        <v>32.534930139720565</v>
      </c>
    </row>
    <row r="45" spans="1:8">
      <c r="A45" s="114">
        <v>41894</v>
      </c>
      <c r="B45" s="115" t="s">
        <v>80</v>
      </c>
      <c r="C45" s="116">
        <v>2.7</v>
      </c>
      <c r="D45" s="115">
        <v>30</v>
      </c>
      <c r="E45" s="116">
        <v>185.2</v>
      </c>
      <c r="F45" s="116">
        <v>596.6</v>
      </c>
      <c r="G45" s="116">
        <v>427.1</v>
      </c>
      <c r="H45" s="117">
        <f t="shared" si="1"/>
        <v>58.799222168206136</v>
      </c>
    </row>
    <row r="46" spans="1:8">
      <c r="A46" s="114">
        <v>41894</v>
      </c>
      <c r="B46" s="115" t="s">
        <v>80</v>
      </c>
      <c r="C46" s="116">
        <v>2.7</v>
      </c>
      <c r="D46" s="115">
        <v>28</v>
      </c>
      <c r="E46" s="116">
        <v>187.3</v>
      </c>
      <c r="F46" s="116">
        <v>583.29999999999995</v>
      </c>
      <c r="G46" s="116">
        <v>417.1</v>
      </c>
      <c r="H46" s="117">
        <f t="shared" si="1"/>
        <v>58.030303030303045</v>
      </c>
    </row>
    <row r="47" spans="1:8">
      <c r="A47" s="114">
        <v>41894</v>
      </c>
      <c r="B47" s="115" t="s">
        <v>80</v>
      </c>
      <c r="C47" s="116">
        <v>2.7</v>
      </c>
      <c r="D47" s="115" t="s">
        <v>81</v>
      </c>
      <c r="E47" s="116">
        <v>172.1</v>
      </c>
      <c r="F47" s="116">
        <v>616</v>
      </c>
      <c r="G47" s="116">
        <v>423.7</v>
      </c>
      <c r="H47" s="117">
        <f t="shared" si="1"/>
        <v>56.679432304573105</v>
      </c>
    </row>
    <row r="48" spans="1:8">
      <c r="A48" s="19">
        <v>41899</v>
      </c>
      <c r="B48" t="s">
        <v>60</v>
      </c>
      <c r="C48" s="3"/>
      <c r="D48">
        <v>38</v>
      </c>
      <c r="E48" s="3">
        <v>185.3</v>
      </c>
      <c r="F48" s="3">
        <v>348.4</v>
      </c>
      <c r="G48" s="3">
        <v>236.8</v>
      </c>
      <c r="H48" s="20">
        <f t="shared" si="1"/>
        <v>31.575720416922142</v>
      </c>
    </row>
    <row r="49" spans="1:8">
      <c r="A49" s="19">
        <v>41899</v>
      </c>
      <c r="B49" t="s">
        <v>60</v>
      </c>
      <c r="C49" s="3"/>
      <c r="D49">
        <v>2</v>
      </c>
      <c r="E49" s="3">
        <v>183.7</v>
      </c>
      <c r="F49" s="3">
        <v>351</v>
      </c>
      <c r="G49" s="3">
        <v>236.4</v>
      </c>
      <c r="H49" s="20">
        <f t="shared" si="1"/>
        <v>31.500298864315607</v>
      </c>
    </row>
    <row r="50" spans="1:8">
      <c r="A50" s="19">
        <v>41899</v>
      </c>
      <c r="B50" t="s">
        <v>60</v>
      </c>
      <c r="C50" s="3"/>
      <c r="D50">
        <v>15</v>
      </c>
      <c r="E50" s="3">
        <v>187.8</v>
      </c>
      <c r="F50" s="3">
        <v>368</v>
      </c>
      <c r="G50" s="3">
        <v>244.9</v>
      </c>
      <c r="H50" s="20">
        <f t="shared" si="1"/>
        <v>31.687014428412873</v>
      </c>
    </row>
    <row r="51" spans="1:8">
      <c r="A51" s="19">
        <v>41940</v>
      </c>
      <c r="B51" t="s">
        <v>14</v>
      </c>
      <c r="C51" s="3">
        <v>6.54</v>
      </c>
      <c r="D51">
        <v>10</v>
      </c>
      <c r="E51" s="3">
        <v>194.3</v>
      </c>
      <c r="F51" s="3">
        <v>479</v>
      </c>
      <c r="G51" s="3">
        <v>216.2</v>
      </c>
      <c r="H51" s="20">
        <f t="shared" si="1"/>
        <v>7.6923076923076845</v>
      </c>
    </row>
    <row r="52" spans="1:8">
      <c r="A52" s="19">
        <v>41940</v>
      </c>
      <c r="B52" t="s">
        <v>14</v>
      </c>
      <c r="C52" s="3">
        <v>6.54</v>
      </c>
      <c r="D52">
        <v>102</v>
      </c>
      <c r="E52" s="3">
        <v>163.4</v>
      </c>
      <c r="F52" s="3">
        <v>532.1</v>
      </c>
      <c r="G52" s="3">
        <v>191.5</v>
      </c>
      <c r="H52" s="20">
        <f t="shared" si="1"/>
        <v>7.6213723894765373</v>
      </c>
    </row>
    <row r="53" spans="1:8">
      <c r="A53" s="19">
        <v>41940</v>
      </c>
      <c r="B53" t="s">
        <v>14</v>
      </c>
      <c r="C53" s="3">
        <v>6.54</v>
      </c>
      <c r="D53">
        <v>39</v>
      </c>
      <c r="E53" s="3">
        <v>182.6</v>
      </c>
      <c r="F53" s="3">
        <v>637.6</v>
      </c>
      <c r="G53" s="3">
        <v>219.7</v>
      </c>
      <c r="H53" s="20">
        <f t="shared" si="1"/>
        <v>8.1538461538461533</v>
      </c>
    </row>
    <row r="54" spans="1:8">
      <c r="A54" s="19">
        <v>41940</v>
      </c>
      <c r="B54" t="s">
        <v>15</v>
      </c>
      <c r="C54" s="3">
        <v>7.57</v>
      </c>
      <c r="D54">
        <v>19</v>
      </c>
      <c r="E54" s="3">
        <v>172.4</v>
      </c>
      <c r="F54" s="3">
        <v>469.5</v>
      </c>
      <c r="G54" s="3">
        <v>190.5</v>
      </c>
      <c r="H54" s="20">
        <f t="shared" si="1"/>
        <v>6.0922248401211689</v>
      </c>
    </row>
    <row r="55" spans="1:8">
      <c r="A55" s="19">
        <v>41940</v>
      </c>
      <c r="B55" t="s">
        <v>15</v>
      </c>
      <c r="C55" s="3">
        <v>7.57</v>
      </c>
      <c r="D55">
        <v>32</v>
      </c>
      <c r="E55" s="3">
        <v>183.6</v>
      </c>
      <c r="F55" s="3">
        <v>496.4</v>
      </c>
      <c r="G55" s="3">
        <v>202.8</v>
      </c>
      <c r="H55" s="20">
        <f t="shared" si="1"/>
        <v>6.1381074168798015</v>
      </c>
    </row>
    <row r="56" spans="1:8">
      <c r="A56" s="19">
        <v>41940</v>
      </c>
      <c r="B56" t="s">
        <v>15</v>
      </c>
      <c r="C56" s="3">
        <v>7.57</v>
      </c>
      <c r="D56">
        <v>21</v>
      </c>
      <c r="E56" s="3">
        <v>251.6</v>
      </c>
      <c r="F56" s="3">
        <v>590.20000000000005</v>
      </c>
      <c r="G56" s="3"/>
      <c r="H56" s="20"/>
    </row>
    <row r="57" spans="1:8">
      <c r="A57" s="19">
        <v>41940</v>
      </c>
      <c r="B57" t="s">
        <v>60</v>
      </c>
      <c r="C57" s="3"/>
      <c r="D57">
        <v>69</v>
      </c>
      <c r="E57" s="3">
        <v>159.19999999999999</v>
      </c>
      <c r="F57" s="3">
        <v>276.3</v>
      </c>
      <c r="G57" s="3">
        <v>198.1</v>
      </c>
      <c r="H57" s="20">
        <f t="shared" si="1"/>
        <v>33.219470538001708</v>
      </c>
    </row>
    <row r="58" spans="1:8">
      <c r="A58" s="19">
        <v>41940</v>
      </c>
      <c r="B58" t="s">
        <v>60</v>
      </c>
      <c r="C58" s="3"/>
      <c r="D58">
        <v>3</v>
      </c>
      <c r="E58" s="3">
        <v>186</v>
      </c>
      <c r="F58" s="3">
        <v>295.3</v>
      </c>
      <c r="G58" s="3">
        <v>222.1</v>
      </c>
      <c r="H58" s="20">
        <f t="shared" si="1"/>
        <v>33.028362305580963</v>
      </c>
    </row>
    <row r="59" spans="1:8">
      <c r="A59" s="19">
        <v>41940</v>
      </c>
      <c r="B59" t="s">
        <v>60</v>
      </c>
      <c r="C59" s="3"/>
      <c r="D59">
        <v>18</v>
      </c>
      <c r="E59" s="3">
        <v>182.2</v>
      </c>
      <c r="F59" s="3">
        <v>281.89999999999998</v>
      </c>
      <c r="G59" s="3">
        <v>215</v>
      </c>
      <c r="H59" s="20">
        <f t="shared" si="1"/>
        <v>32.898696088264813</v>
      </c>
    </row>
    <row r="60" spans="1:8">
      <c r="A60" s="19">
        <v>41969</v>
      </c>
      <c r="B60" t="s">
        <v>14</v>
      </c>
      <c r="C60" s="3">
        <v>7.05</v>
      </c>
      <c r="D60">
        <v>30</v>
      </c>
      <c r="E60" s="3">
        <v>185.2</v>
      </c>
      <c r="F60" s="3">
        <v>404.4</v>
      </c>
      <c r="G60" s="3">
        <v>198.3</v>
      </c>
      <c r="H60" s="20">
        <f t="shared" si="1"/>
        <v>5.9762773722627847</v>
      </c>
    </row>
    <row r="61" spans="1:8">
      <c r="A61" s="19">
        <v>41969</v>
      </c>
      <c r="B61" t="s">
        <v>14</v>
      </c>
      <c r="C61" s="3">
        <v>7.05</v>
      </c>
      <c r="D61">
        <v>28</v>
      </c>
      <c r="E61" s="3">
        <v>187.2</v>
      </c>
      <c r="F61" s="3">
        <v>400.2</v>
      </c>
      <c r="G61" s="3">
        <v>200.4</v>
      </c>
      <c r="H61" s="20">
        <f t="shared" si="1"/>
        <v>6.197183098591557</v>
      </c>
    </row>
    <row r="62" spans="1:8">
      <c r="A62" s="19">
        <v>41969</v>
      </c>
      <c r="B62" t="s">
        <v>14</v>
      </c>
      <c r="C62" s="3">
        <v>7.05</v>
      </c>
      <c r="D62" t="s">
        <v>81</v>
      </c>
      <c r="E62" s="3">
        <v>172.1</v>
      </c>
      <c r="F62" s="3">
        <v>404</v>
      </c>
      <c r="G62" s="3">
        <v>186.5</v>
      </c>
      <c r="H62" s="20">
        <f t="shared" si="1"/>
        <v>6.2095730918499372</v>
      </c>
    </row>
    <row r="63" spans="1:8">
      <c r="A63" s="19">
        <v>41969</v>
      </c>
      <c r="B63" t="s">
        <v>15</v>
      </c>
      <c r="C63" s="3">
        <v>7.67</v>
      </c>
      <c r="D63">
        <v>69</v>
      </c>
      <c r="E63" s="3">
        <v>159.1</v>
      </c>
      <c r="F63" s="3">
        <v>390.6</v>
      </c>
      <c r="G63" s="3">
        <v>177.2</v>
      </c>
      <c r="H63" s="20">
        <f t="shared" si="1"/>
        <v>7.8185745140388727</v>
      </c>
    </row>
    <row r="64" spans="1:8">
      <c r="A64" s="19">
        <v>41969</v>
      </c>
      <c r="B64" t="s">
        <v>15</v>
      </c>
      <c r="C64" s="3">
        <v>7.67</v>
      </c>
      <c r="D64">
        <v>3</v>
      </c>
      <c r="E64" s="3">
        <v>186</v>
      </c>
      <c r="F64" s="3">
        <v>396.1</v>
      </c>
      <c r="G64" s="3">
        <v>202.9</v>
      </c>
      <c r="H64" s="20">
        <f t="shared" si="1"/>
        <v>8.0437886720609253</v>
      </c>
    </row>
    <row r="65" spans="1:8">
      <c r="A65" s="19">
        <v>41969</v>
      </c>
      <c r="B65" t="s">
        <v>15</v>
      </c>
      <c r="C65" s="3">
        <v>7.67</v>
      </c>
      <c r="D65">
        <v>18</v>
      </c>
      <c r="E65" s="3">
        <v>182.4</v>
      </c>
      <c r="F65" s="3">
        <v>439</v>
      </c>
      <c r="G65" s="3">
        <v>203.5</v>
      </c>
      <c r="H65" s="20">
        <f t="shared" si="1"/>
        <v>8.2229150428682747</v>
      </c>
    </row>
    <row r="66" spans="1:8">
      <c r="A66" s="19">
        <v>41984</v>
      </c>
      <c r="B66" t="s">
        <v>21</v>
      </c>
      <c r="C66" s="3"/>
      <c r="D66">
        <v>11</v>
      </c>
      <c r="E66" s="3">
        <v>193</v>
      </c>
      <c r="F66" s="3">
        <v>391.5</v>
      </c>
      <c r="G66" s="3">
        <v>207.4</v>
      </c>
      <c r="H66" s="20">
        <f t="shared" si="1"/>
        <v>7.2544080604534029</v>
      </c>
    </row>
    <row r="67" spans="1:8">
      <c r="A67" s="19">
        <v>41984</v>
      </c>
      <c r="B67" t="s">
        <v>21</v>
      </c>
      <c r="C67" s="3"/>
      <c r="D67">
        <v>30</v>
      </c>
      <c r="E67" s="3">
        <v>185.1</v>
      </c>
      <c r="F67" s="3">
        <v>484.7</v>
      </c>
      <c r="G67" s="3">
        <v>206.8</v>
      </c>
      <c r="H67" s="20">
        <f t="shared" si="1"/>
        <v>7.2429906542056122</v>
      </c>
    </row>
    <row r="68" spans="1:8">
      <c r="A68" s="19">
        <v>41984</v>
      </c>
      <c r="B68" t="s">
        <v>21</v>
      </c>
      <c r="C68" s="3"/>
      <c r="D68" t="s">
        <v>81</v>
      </c>
      <c r="E68" s="3">
        <v>172.2</v>
      </c>
      <c r="F68" s="3">
        <v>400.5</v>
      </c>
      <c r="G68" s="3">
        <v>188.8</v>
      </c>
      <c r="H68" s="20">
        <f t="shared" si="1"/>
        <v>7.2711344721857305</v>
      </c>
    </row>
    <row r="69" spans="1:8">
      <c r="A69" s="19">
        <v>41984</v>
      </c>
      <c r="B69" t="s">
        <v>14</v>
      </c>
      <c r="C69" s="3"/>
      <c r="D69">
        <v>28</v>
      </c>
      <c r="E69" s="3">
        <v>187.2</v>
      </c>
      <c r="F69" s="3">
        <v>391</v>
      </c>
      <c r="G69" s="3">
        <v>198.5</v>
      </c>
      <c r="H69" s="20">
        <f t="shared" si="1"/>
        <v>5.544651619234549</v>
      </c>
    </row>
    <row r="70" spans="1:8">
      <c r="A70" s="19">
        <v>41984</v>
      </c>
      <c r="B70" t="s">
        <v>14</v>
      </c>
      <c r="C70" s="3"/>
      <c r="D70">
        <v>18</v>
      </c>
      <c r="E70" s="3">
        <v>182.2</v>
      </c>
      <c r="F70" s="3">
        <v>432.7</v>
      </c>
      <c r="G70" s="3">
        <v>195.9</v>
      </c>
      <c r="H70" s="20">
        <f t="shared" si="1"/>
        <v>5.4690618762475118</v>
      </c>
    </row>
    <row r="71" spans="1:8">
      <c r="A71" s="19">
        <v>41984</v>
      </c>
      <c r="B71" t="s">
        <v>14</v>
      </c>
      <c r="C71" s="3"/>
      <c r="D71">
        <v>3</v>
      </c>
      <c r="E71" s="3">
        <v>186</v>
      </c>
      <c r="F71" s="3">
        <v>430.3</v>
      </c>
      <c r="G71" s="3">
        <v>199.8</v>
      </c>
      <c r="H71" s="20">
        <f t="shared" si="1"/>
        <v>5.6487924682767137</v>
      </c>
    </row>
    <row r="72" spans="1:8">
      <c r="A72" s="19">
        <v>41984</v>
      </c>
      <c r="B72" t="s">
        <v>82</v>
      </c>
      <c r="C72" s="3"/>
      <c r="D72">
        <v>69</v>
      </c>
      <c r="E72" s="3">
        <v>159.1</v>
      </c>
      <c r="F72" s="3">
        <v>301.5</v>
      </c>
      <c r="G72" s="3">
        <v>169.1</v>
      </c>
      <c r="H72" s="20">
        <f t="shared" si="1"/>
        <v>7.0224719101123583</v>
      </c>
    </row>
    <row r="73" spans="1:8">
      <c r="A73" s="19">
        <v>41984</v>
      </c>
      <c r="B73" t="s">
        <v>82</v>
      </c>
      <c r="C73" s="3"/>
      <c r="D73">
        <v>93</v>
      </c>
      <c r="E73" s="3">
        <v>163.6</v>
      </c>
      <c r="F73" s="3">
        <v>409.1</v>
      </c>
      <c r="G73" s="3">
        <v>181.5</v>
      </c>
      <c r="H73" s="20">
        <f t="shared" si="1"/>
        <v>7.2912423625254599</v>
      </c>
    </row>
    <row r="74" spans="1:8">
      <c r="A74" s="19">
        <v>41984</v>
      </c>
      <c r="B74" t="s">
        <v>82</v>
      </c>
      <c r="C74" s="3"/>
      <c r="D74">
        <v>32</v>
      </c>
      <c r="E74" s="3">
        <v>183.7</v>
      </c>
      <c r="F74" s="3">
        <v>500</v>
      </c>
      <c r="G74" s="3">
        <v>209.7</v>
      </c>
      <c r="H74" s="20">
        <f t="shared" si="1"/>
        <v>8.2200442617767937</v>
      </c>
    </row>
    <row r="75" spans="1:8">
      <c r="A75" s="19">
        <v>41984</v>
      </c>
      <c r="B75" t="s">
        <v>83</v>
      </c>
      <c r="C75" s="3"/>
      <c r="D75">
        <v>21</v>
      </c>
      <c r="E75" s="3">
        <v>251.5</v>
      </c>
      <c r="F75" s="3">
        <v>468.4</v>
      </c>
      <c r="G75" s="3">
        <v>264.5</v>
      </c>
      <c r="H75" s="20">
        <f t="shared" si="1"/>
        <v>5.9935454126325505</v>
      </c>
    </row>
    <row r="76" spans="1:8">
      <c r="A76" s="19">
        <v>41984</v>
      </c>
      <c r="B76" t="s">
        <v>83</v>
      </c>
      <c r="C76" s="3"/>
      <c r="D76">
        <v>39</v>
      </c>
      <c r="E76" s="3">
        <v>182.7</v>
      </c>
      <c r="F76" s="3">
        <v>417.1</v>
      </c>
      <c r="G76" s="3">
        <v>196.4</v>
      </c>
      <c r="H76" s="20">
        <f t="shared" si="1"/>
        <v>5.8447098976109277</v>
      </c>
    </row>
    <row r="77" spans="1:8">
      <c r="A77" s="19">
        <v>41984</v>
      </c>
      <c r="B77" t="s">
        <v>83</v>
      </c>
      <c r="C77" s="3"/>
      <c r="D77">
        <v>10</v>
      </c>
      <c r="E77" s="3">
        <v>194.2</v>
      </c>
      <c r="F77" s="3">
        <v>473.9</v>
      </c>
      <c r="G77" s="3">
        <v>211.8</v>
      </c>
      <c r="H77" s="20">
        <f t="shared" si="1"/>
        <v>6.2924562030747309</v>
      </c>
    </row>
    <row r="78" spans="1:8">
      <c r="A78" s="19">
        <v>41984</v>
      </c>
      <c r="B78" t="s">
        <v>84</v>
      </c>
      <c r="C78" s="3"/>
      <c r="D78">
        <v>19</v>
      </c>
      <c r="E78" s="3">
        <v>172.4</v>
      </c>
      <c r="F78" s="3">
        <v>471.1</v>
      </c>
      <c r="G78" s="3">
        <v>184.4</v>
      </c>
      <c r="H78" s="20">
        <f t="shared" si="1"/>
        <v>4.0174087713424838</v>
      </c>
    </row>
    <row r="79" spans="1:8">
      <c r="A79" s="19">
        <v>41984</v>
      </c>
      <c r="B79" t="s">
        <v>84</v>
      </c>
      <c r="C79" s="3"/>
      <c r="D79">
        <v>102</v>
      </c>
      <c r="E79" s="3">
        <v>163.4</v>
      </c>
      <c r="F79" s="3">
        <v>453.3</v>
      </c>
      <c r="G79" s="3">
        <v>175.2</v>
      </c>
      <c r="H79" s="20">
        <f t="shared" si="1"/>
        <v>4.070369092790612</v>
      </c>
    </row>
    <row r="80" spans="1:8">
      <c r="A80" s="19">
        <v>41984</v>
      </c>
      <c r="B80" t="s">
        <v>28</v>
      </c>
      <c r="C80" s="3"/>
      <c r="D80">
        <v>37</v>
      </c>
      <c r="E80" s="3">
        <v>192</v>
      </c>
      <c r="F80" s="3">
        <v>392.6</v>
      </c>
      <c r="G80" s="3">
        <v>198.5</v>
      </c>
      <c r="H80" s="20">
        <f t="shared" si="1"/>
        <v>3.2402791625124627</v>
      </c>
    </row>
    <row r="81" spans="1:8">
      <c r="A81" s="19">
        <v>41984</v>
      </c>
      <c r="B81" t="s">
        <v>28</v>
      </c>
      <c r="C81" s="3"/>
      <c r="D81">
        <v>14</v>
      </c>
      <c r="E81" s="3">
        <v>186.1</v>
      </c>
      <c r="F81" s="3">
        <v>431.5</v>
      </c>
      <c r="G81" s="3">
        <v>194</v>
      </c>
      <c r="H81" s="20">
        <f t="shared" si="1"/>
        <v>3.2192339038304834</v>
      </c>
    </row>
    <row r="82" spans="1:8">
      <c r="A82" s="19">
        <v>41984</v>
      </c>
      <c r="B82" t="s">
        <v>28</v>
      </c>
      <c r="C82" s="3"/>
      <c r="D82">
        <v>76</v>
      </c>
      <c r="E82" s="3">
        <v>160.5</v>
      </c>
      <c r="F82" s="3">
        <v>420.3</v>
      </c>
      <c r="G82" s="3">
        <v>169</v>
      </c>
      <c r="H82" s="20">
        <f t="shared" si="1"/>
        <v>3.2717474980754426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xSplit="3" ySplit="1" topLeftCell="F27" activePane="bottomRight" state="frozen"/>
      <selection pane="topRight" activeCell="C1" sqref="C1"/>
      <selection pane="bottomLeft" activeCell="A2" sqref="A2"/>
      <selection pane="bottomRight" activeCell="T53" sqref="T53"/>
    </sheetView>
  </sheetViews>
  <sheetFormatPr baseColWidth="10" defaultColWidth="8.6640625" defaultRowHeight="14" x14ac:dyDescent="0"/>
  <cols>
    <col min="1" max="1" width="14.6640625" bestFit="1" customWidth="1"/>
    <col min="2" max="2" width="14.6640625" style="2" customWidth="1"/>
    <col min="3" max="3" width="25.1640625" bestFit="1" customWidth="1"/>
    <col min="5" max="5" width="13.33203125" bestFit="1" customWidth="1"/>
    <col min="10" max="10" width="13.6640625" bestFit="1" customWidth="1"/>
    <col min="11" max="11" width="8.6640625" style="5"/>
    <col min="13" max="13" width="8.6640625" style="5"/>
    <col min="16" max="16" width="8.6640625" style="1"/>
    <col min="17" max="17" width="9.33203125" bestFit="1" customWidth="1"/>
    <col min="18" max="20" width="9.33203125" customWidth="1"/>
  </cols>
  <sheetData>
    <row r="1" spans="1:23">
      <c r="A1" t="s">
        <v>129</v>
      </c>
      <c r="B1" s="2" t="s">
        <v>172</v>
      </c>
      <c r="C1" t="s">
        <v>203</v>
      </c>
      <c r="D1" t="s">
        <v>50</v>
      </c>
      <c r="E1" t="s">
        <v>146</v>
      </c>
      <c r="F1" s="1" t="s">
        <v>130</v>
      </c>
      <c r="G1" s="1" t="s">
        <v>131</v>
      </c>
      <c r="H1" s="1" t="s">
        <v>132</v>
      </c>
      <c r="I1" s="1" t="s">
        <v>133</v>
      </c>
      <c r="J1" t="s">
        <v>134</v>
      </c>
      <c r="K1" s="13" t="s">
        <v>135</v>
      </c>
      <c r="L1" s="1" t="s">
        <v>136</v>
      </c>
      <c r="M1" s="13" t="s">
        <v>137</v>
      </c>
      <c r="N1" s="1" t="s">
        <v>197</v>
      </c>
      <c r="O1" s="1" t="s">
        <v>199</v>
      </c>
      <c r="P1" s="1" t="s">
        <v>200</v>
      </c>
      <c r="Q1" s="1" t="s">
        <v>198</v>
      </c>
      <c r="R1" s="1" t="s">
        <v>201</v>
      </c>
      <c r="S1" s="1" t="s">
        <v>202</v>
      </c>
      <c r="T1" s="1" t="s">
        <v>41</v>
      </c>
    </row>
    <row r="2" spans="1:23">
      <c r="A2" s="33">
        <v>42094.583333333336</v>
      </c>
      <c r="B2" s="102" t="s">
        <v>166</v>
      </c>
      <c r="C2" s="33">
        <v>42089.409722222219</v>
      </c>
      <c r="D2">
        <v>3</v>
      </c>
      <c r="F2" s="1">
        <v>91.02</v>
      </c>
      <c r="G2" s="1">
        <v>154.32</v>
      </c>
      <c r="H2" s="1">
        <v>99.24</v>
      </c>
      <c r="I2" s="1">
        <v>91.94</v>
      </c>
      <c r="J2" s="33">
        <v>42096.743055555555</v>
      </c>
      <c r="K2" s="13">
        <f t="shared" ref="K2:K48" si="0">((H2-F2)/(G2-F2))*100</f>
        <v>12.985781990521325</v>
      </c>
      <c r="L2" s="1">
        <f>((I2-F2)/(H2-F2))*100</f>
        <v>11.192214111922164</v>
      </c>
      <c r="M2" s="13">
        <f>((H2-I2)/(H2-F2))*100</f>
        <v>88.807785888077845</v>
      </c>
      <c r="N2" s="1"/>
      <c r="O2" s="1"/>
      <c r="Q2" s="1">
        <f t="shared" ref="Q2:Q27" si="1">((H2-F2)/(G2-F2))*1000</f>
        <v>129.85781990521326</v>
      </c>
      <c r="R2" s="1">
        <f>((I2-F2)/(G2-F2))*1000</f>
        <v>14.533965244865747</v>
      </c>
      <c r="S2" s="1">
        <f>((H2-I2)/(G2-F2))*1000</f>
        <v>115.32385466034752</v>
      </c>
      <c r="T2" s="1"/>
    </row>
    <row r="3" spans="1:23">
      <c r="A3" s="33">
        <v>42094.583333333336</v>
      </c>
      <c r="B3" s="102" t="s">
        <v>166</v>
      </c>
      <c r="C3" s="33">
        <v>42090.5</v>
      </c>
      <c r="D3">
        <v>4</v>
      </c>
      <c r="F3" s="1">
        <v>99.75</v>
      </c>
      <c r="G3" s="1">
        <v>155.4</v>
      </c>
      <c r="H3" s="1">
        <v>103.97</v>
      </c>
      <c r="I3" s="1">
        <v>100.24</v>
      </c>
      <c r="J3" s="33">
        <v>42096.65347222222</v>
      </c>
      <c r="K3" s="13">
        <f t="shared" si="0"/>
        <v>7.5831087151841832</v>
      </c>
      <c r="L3" s="1">
        <f t="shared" ref="L3:L27" si="2">((I3-F3)/(H3-F3))*100</f>
        <v>11.61137440758282</v>
      </c>
      <c r="M3" s="13">
        <f t="shared" ref="M3:M27" si="3">((H3-I3)/(H3-F3))*100</f>
        <v>88.388625592417185</v>
      </c>
      <c r="N3" s="1"/>
      <c r="O3" s="1"/>
      <c r="Q3" s="1">
        <f t="shared" si="1"/>
        <v>75.831087151841842</v>
      </c>
      <c r="R3" s="1">
        <f t="shared" ref="R3:R27" si="4">((I3-F3)/(G3-F3))*1000</f>
        <v>8.805031446540788</v>
      </c>
      <c r="S3" s="1">
        <f t="shared" ref="S3:S27" si="5">((H3-I3)/(G3-F3))*1000</f>
        <v>67.026055705301061</v>
      </c>
      <c r="T3" s="1"/>
    </row>
    <row r="4" spans="1:23">
      <c r="A4" s="33">
        <v>42094.583333333336</v>
      </c>
      <c r="B4" s="102" t="s">
        <v>166</v>
      </c>
      <c r="C4" s="33">
        <v>42090.65625</v>
      </c>
      <c r="D4">
        <v>8</v>
      </c>
      <c r="F4" s="1">
        <v>127.74</v>
      </c>
      <c r="G4" s="1">
        <v>184.04</v>
      </c>
      <c r="H4" s="1">
        <v>133.47</v>
      </c>
      <c r="I4" s="1">
        <v>128.25</v>
      </c>
      <c r="J4" s="33">
        <v>42096.743055555555</v>
      </c>
      <c r="K4" s="13">
        <f t="shared" si="0"/>
        <v>10.177619893428073</v>
      </c>
      <c r="L4" s="1">
        <f t="shared" si="2"/>
        <v>8.900523560209507</v>
      </c>
      <c r="M4" s="13">
        <f t="shared" si="3"/>
        <v>91.099476439790493</v>
      </c>
      <c r="N4" s="1"/>
      <c r="O4" s="1"/>
      <c r="Q4" s="1">
        <f t="shared" si="1"/>
        <v>101.77619893428071</v>
      </c>
      <c r="R4" s="1">
        <f t="shared" si="4"/>
        <v>9.0586145648313536</v>
      </c>
      <c r="S4" s="1">
        <f t="shared" si="5"/>
        <v>92.717584369449369</v>
      </c>
      <c r="T4" s="1"/>
    </row>
    <row r="5" spans="1:23">
      <c r="A5" s="33">
        <v>42094.583333333336</v>
      </c>
      <c r="B5" s="102" t="s">
        <v>166</v>
      </c>
      <c r="C5" s="33">
        <v>42090.368055555555</v>
      </c>
      <c r="D5">
        <v>7</v>
      </c>
      <c r="F5" s="1">
        <v>132.96</v>
      </c>
      <c r="G5" s="1">
        <v>194.85</v>
      </c>
      <c r="H5" s="1">
        <v>138.66</v>
      </c>
      <c r="I5" s="1">
        <v>133.59</v>
      </c>
      <c r="J5" s="33">
        <v>42096.65347222222</v>
      </c>
      <c r="K5" s="13">
        <f t="shared" si="0"/>
        <v>9.2098885118758922</v>
      </c>
      <c r="L5" s="1">
        <f t="shared" si="2"/>
        <v>11.052631578947311</v>
      </c>
      <c r="M5" s="13">
        <f t="shared" si="3"/>
        <v>88.947368421052687</v>
      </c>
      <c r="N5" s="1"/>
      <c r="O5" s="1"/>
      <c r="Q5" s="1">
        <f t="shared" si="1"/>
        <v>92.098885118758929</v>
      </c>
      <c r="R5" s="1">
        <f t="shared" si="4"/>
        <v>10.179350460494355</v>
      </c>
      <c r="S5" s="1">
        <f t="shared" si="5"/>
        <v>81.919534658264567</v>
      </c>
      <c r="T5" s="1"/>
    </row>
    <row r="6" spans="1:23">
      <c r="A6" s="33">
        <v>42094.583333333336</v>
      </c>
      <c r="B6" s="102" t="s">
        <v>166</v>
      </c>
      <c r="C6" s="33">
        <v>42093.625</v>
      </c>
      <c r="D6">
        <v>2</v>
      </c>
      <c r="F6" s="1">
        <v>98.2</v>
      </c>
      <c r="G6" s="1">
        <v>134.88</v>
      </c>
      <c r="H6" s="1">
        <v>101.92</v>
      </c>
      <c r="I6" s="1">
        <v>98.44</v>
      </c>
      <c r="J6" s="33">
        <v>42096.743055555555</v>
      </c>
      <c r="K6" s="13">
        <f t="shared" si="0"/>
        <v>10.141766630316248</v>
      </c>
      <c r="L6" s="1">
        <f t="shared" si="2"/>
        <v>6.4516129032256702</v>
      </c>
      <c r="M6" s="13">
        <f t="shared" si="3"/>
        <v>93.548387096774334</v>
      </c>
      <c r="N6" s="1"/>
      <c r="O6" s="1"/>
      <c r="Q6" s="1">
        <f t="shared" si="1"/>
        <v>101.41766630316248</v>
      </c>
      <c r="R6" s="1">
        <f t="shared" si="4"/>
        <v>6.5430752453651833</v>
      </c>
      <c r="S6" s="1">
        <f t="shared" si="5"/>
        <v>94.874591057797289</v>
      </c>
      <c r="T6" s="1"/>
    </row>
    <row r="7" spans="1:23" ht="15">
      <c r="A7" s="33">
        <v>42094.583333333336</v>
      </c>
      <c r="B7" s="102" t="s">
        <v>166</v>
      </c>
      <c r="C7" s="33">
        <v>42094.416666666664</v>
      </c>
      <c r="D7">
        <v>6</v>
      </c>
      <c r="F7" s="1">
        <v>98.57</v>
      </c>
      <c r="G7" s="1">
        <v>158.21</v>
      </c>
      <c r="H7" s="1">
        <v>104.91</v>
      </c>
      <c r="I7" s="1">
        <v>99.43</v>
      </c>
      <c r="J7" s="33">
        <v>42096.743055555555</v>
      </c>
      <c r="K7" s="13">
        <f t="shared" si="0"/>
        <v>10.630449362843732</v>
      </c>
      <c r="L7" s="1">
        <f t="shared" si="2"/>
        <v>13.564668769716295</v>
      </c>
      <c r="M7" s="13">
        <f t="shared" si="3"/>
        <v>86.435331230283708</v>
      </c>
      <c r="N7" s="1"/>
      <c r="O7" s="1"/>
      <c r="Q7" s="1">
        <f t="shared" si="1"/>
        <v>106.30449362843731</v>
      </c>
      <c r="R7" s="1">
        <f t="shared" si="4"/>
        <v>14.419852448021688</v>
      </c>
      <c r="S7" s="1">
        <f t="shared" si="5"/>
        <v>91.884641180415628</v>
      </c>
      <c r="T7" s="1"/>
      <c r="U7" s="41" t="s">
        <v>138</v>
      </c>
      <c r="V7" s="41" t="s">
        <v>139</v>
      </c>
      <c r="W7" s="41" t="s">
        <v>140</v>
      </c>
    </row>
    <row r="8" spans="1:23" s="5" customFormat="1">
      <c r="A8" s="43">
        <v>42143</v>
      </c>
      <c r="B8" s="28" t="s">
        <v>166</v>
      </c>
      <c r="C8" s="43">
        <v>42113</v>
      </c>
      <c r="D8" s="5">
        <v>7</v>
      </c>
      <c r="F8" s="13">
        <v>127.74</v>
      </c>
      <c r="G8" s="13">
        <v>364.95</v>
      </c>
      <c r="H8" s="13">
        <v>145.43</v>
      </c>
      <c r="I8" s="13">
        <v>131.01</v>
      </c>
      <c r="J8" s="43">
        <v>42145</v>
      </c>
      <c r="K8" s="13">
        <f t="shared" si="0"/>
        <v>7.4575270857046556</v>
      </c>
      <c r="L8" s="1">
        <f t="shared" si="2"/>
        <v>18.485019785189337</v>
      </c>
      <c r="M8" s="13">
        <f t="shared" si="3"/>
        <v>81.514980214810663</v>
      </c>
      <c r="N8" s="13"/>
      <c r="O8" s="13"/>
      <c r="P8" s="13"/>
      <c r="Q8" s="1">
        <f t="shared" si="1"/>
        <v>74.575270857046561</v>
      </c>
      <c r="R8" s="1">
        <f t="shared" si="4"/>
        <v>13.785253572783594</v>
      </c>
      <c r="S8" s="1">
        <f t="shared" si="5"/>
        <v>60.790017284262959</v>
      </c>
      <c r="T8" s="1"/>
      <c r="U8" s="12">
        <f t="shared" ref="U8:U19" si="6">K8*(M8/100)</f>
        <v>6.079001728426296</v>
      </c>
      <c r="V8" s="5">
        <f>(U8/U8)*100</f>
        <v>100</v>
      </c>
      <c r="W8" s="5">
        <f>100-V8</f>
        <v>0</v>
      </c>
    </row>
    <row r="9" spans="1:23" s="5" customFormat="1">
      <c r="A9" s="43">
        <v>42143</v>
      </c>
      <c r="B9" s="28" t="s">
        <v>114</v>
      </c>
      <c r="C9" s="43">
        <v>42113</v>
      </c>
      <c r="D9" s="5">
        <v>8</v>
      </c>
      <c r="F9" s="13">
        <v>132.68</v>
      </c>
      <c r="G9" s="13">
        <v>318.17</v>
      </c>
      <c r="H9" s="13">
        <v>145.33000000000001</v>
      </c>
      <c r="I9" s="13">
        <v>135.1</v>
      </c>
      <c r="J9" s="43">
        <v>42145</v>
      </c>
      <c r="K9" s="13">
        <f t="shared" si="0"/>
        <v>6.8197746509245798</v>
      </c>
      <c r="L9" s="1">
        <f t="shared" si="2"/>
        <v>19.130434782608589</v>
      </c>
      <c r="M9" s="13">
        <f t="shared" si="3"/>
        <v>80.869565217391411</v>
      </c>
      <c r="N9" s="13"/>
      <c r="O9" s="13"/>
      <c r="P9" s="13"/>
      <c r="Q9" s="1">
        <f t="shared" si="1"/>
        <v>68.197746509245803</v>
      </c>
      <c r="R9" s="1">
        <f t="shared" si="4"/>
        <v>13.046525419159995</v>
      </c>
      <c r="S9" s="1">
        <f t="shared" si="5"/>
        <v>55.151221090085812</v>
      </c>
      <c r="T9" s="1"/>
      <c r="U9" s="12">
        <f t="shared" si="6"/>
        <v>5.5151221090085807</v>
      </c>
      <c r="V9" s="44">
        <f>(U9/U8)*100</f>
        <v>90.724141156582789</v>
      </c>
      <c r="W9" s="12">
        <f>V8-V9</f>
        <v>9.2758588434172111</v>
      </c>
    </row>
    <row r="10" spans="1:23" s="5" customFormat="1">
      <c r="A10" s="43">
        <v>42143</v>
      </c>
      <c r="B10" s="28" t="s">
        <v>112</v>
      </c>
      <c r="C10" s="43">
        <v>42113</v>
      </c>
      <c r="D10" s="5">
        <v>9</v>
      </c>
      <c r="F10" s="13">
        <v>133.87</v>
      </c>
      <c r="G10" s="13">
        <v>319.8</v>
      </c>
      <c r="H10" s="13">
        <v>143.51</v>
      </c>
      <c r="I10" s="13">
        <v>136.38999999999999</v>
      </c>
      <c r="J10" s="43">
        <v>42145</v>
      </c>
      <c r="K10" s="13">
        <f t="shared" si="0"/>
        <v>5.1847469477760377</v>
      </c>
      <c r="L10" s="1">
        <f t="shared" si="2"/>
        <v>26.141078838174121</v>
      </c>
      <c r="M10" s="13">
        <f t="shared" si="3"/>
        <v>73.858921161825876</v>
      </c>
      <c r="N10" s="13"/>
      <c r="O10" s="13"/>
      <c r="P10" s="13"/>
      <c r="Q10" s="1">
        <f t="shared" si="1"/>
        <v>51.84746947776037</v>
      </c>
      <c r="R10" s="1">
        <f t="shared" si="4"/>
        <v>13.553487871779604</v>
      </c>
      <c r="S10" s="1">
        <f t="shared" si="5"/>
        <v>38.293981605980768</v>
      </c>
      <c r="T10" s="1"/>
      <c r="U10" s="12">
        <f t="shared" si="6"/>
        <v>3.8293981605980769</v>
      </c>
      <c r="V10" s="44">
        <f>(U10/U8)*100</f>
        <v>62.99386530343056</v>
      </c>
      <c r="W10" s="12">
        <f>V8-V10</f>
        <v>37.00613469656944</v>
      </c>
    </row>
    <row r="11" spans="1:23" s="5" customFormat="1">
      <c r="A11" s="43">
        <v>42143</v>
      </c>
      <c r="B11" s="28" t="s">
        <v>169</v>
      </c>
      <c r="C11" s="43">
        <v>42113</v>
      </c>
      <c r="D11" s="5">
        <v>10</v>
      </c>
      <c r="F11" s="13">
        <v>133.02000000000001</v>
      </c>
      <c r="G11" s="13">
        <v>328.58</v>
      </c>
      <c r="H11" s="13">
        <v>140.46</v>
      </c>
      <c r="I11" s="13">
        <v>135.62</v>
      </c>
      <c r="J11" s="43">
        <v>42145</v>
      </c>
      <c r="K11" s="13">
        <f t="shared" si="0"/>
        <v>3.8044589895684182</v>
      </c>
      <c r="L11" s="1">
        <f t="shared" si="2"/>
        <v>34.94623655913972</v>
      </c>
      <c r="M11" s="13">
        <f t="shared" si="3"/>
        <v>65.05376344086028</v>
      </c>
      <c r="N11" s="13"/>
      <c r="O11" s="13"/>
      <c r="P11" s="13"/>
      <c r="Q11" s="1">
        <f t="shared" si="1"/>
        <v>38.044589895684183</v>
      </c>
      <c r="R11" s="1">
        <f t="shared" si="4"/>
        <v>13.295152382900362</v>
      </c>
      <c r="S11" s="1">
        <f t="shared" si="5"/>
        <v>24.749437512783821</v>
      </c>
      <c r="T11" s="1"/>
      <c r="U11" s="12">
        <f t="shared" si="6"/>
        <v>2.4749437512783818</v>
      </c>
      <c r="V11" s="44">
        <f>(U11/U8)*100</f>
        <v>40.712996341244398</v>
      </c>
      <c r="W11" s="12">
        <f>V8-V11</f>
        <v>59.287003658755602</v>
      </c>
    </row>
    <row r="12" spans="1:23" s="5" customFormat="1">
      <c r="A12" s="43">
        <v>42143</v>
      </c>
      <c r="B12" s="28" t="s">
        <v>204</v>
      </c>
      <c r="C12" s="43">
        <v>42113</v>
      </c>
      <c r="D12" s="5">
        <v>11</v>
      </c>
      <c r="F12" s="13">
        <v>91.07</v>
      </c>
      <c r="G12" s="13">
        <v>143.03</v>
      </c>
      <c r="H12" s="13">
        <v>109.04</v>
      </c>
      <c r="I12" s="13">
        <v>93.04</v>
      </c>
      <c r="J12" s="43">
        <v>42145</v>
      </c>
      <c r="K12" s="13">
        <f t="shared" si="0"/>
        <v>34.584295612009257</v>
      </c>
      <c r="L12" s="1">
        <f t="shared" si="2"/>
        <v>10.962715637173131</v>
      </c>
      <c r="M12" s="13">
        <f t="shared" si="3"/>
        <v>89.037284362826881</v>
      </c>
      <c r="N12" s="13"/>
      <c r="O12" s="13"/>
      <c r="P12" s="13"/>
      <c r="Q12" s="1">
        <f t="shared" si="1"/>
        <v>345.84295612009259</v>
      </c>
      <c r="R12" s="1">
        <f t="shared" si="4"/>
        <v>37.9137798306392</v>
      </c>
      <c r="S12" s="1">
        <f t="shared" si="5"/>
        <v>307.92917628945338</v>
      </c>
      <c r="T12" s="1"/>
      <c r="U12" s="12">
        <f t="shared" si="6"/>
        <v>30.792917628945343</v>
      </c>
      <c r="V12" s="44">
        <f>(U12/U8)*100</f>
        <v>506.54563042733128</v>
      </c>
      <c r="W12" s="12">
        <f>V8-V12</f>
        <v>-406.54563042733128</v>
      </c>
    </row>
    <row r="13" spans="1:23" s="5" customFormat="1">
      <c r="A13" s="43">
        <v>42142</v>
      </c>
      <c r="B13" s="28" t="s">
        <v>166</v>
      </c>
      <c r="C13" s="43">
        <v>42142</v>
      </c>
      <c r="D13" s="5">
        <v>1</v>
      </c>
      <c r="F13" s="13">
        <v>133.13999999999999</v>
      </c>
      <c r="G13" s="13">
        <v>364.25</v>
      </c>
      <c r="H13" s="13">
        <v>158.55000000000001</v>
      </c>
      <c r="I13" s="13">
        <v>137.38</v>
      </c>
      <c r="J13" s="43">
        <v>42145</v>
      </c>
      <c r="K13" s="13">
        <f t="shared" si="0"/>
        <v>10.994764397905769</v>
      </c>
      <c r="L13" s="1">
        <f t="shared" si="2"/>
        <v>16.686343959071252</v>
      </c>
      <c r="M13" s="13">
        <f t="shared" si="3"/>
        <v>83.313656040928748</v>
      </c>
      <c r="N13" s="13"/>
      <c r="O13" s="13"/>
      <c r="P13" s="13"/>
      <c r="Q13" s="1">
        <f t="shared" si="1"/>
        <v>109.94764397905769</v>
      </c>
      <c r="R13" s="1">
        <f t="shared" si="4"/>
        <v>18.346242049240658</v>
      </c>
      <c r="S13" s="1">
        <f t="shared" si="5"/>
        <v>91.60140192981703</v>
      </c>
      <c r="T13" s="1"/>
      <c r="U13" s="12">
        <f t="shared" si="6"/>
        <v>9.1601401929817037</v>
      </c>
      <c r="V13" s="44">
        <f>(U13/U13)*100</f>
        <v>100</v>
      </c>
      <c r="W13" s="24">
        <f t="shared" ref="W13:W18" si="7">100-V13</f>
        <v>0</v>
      </c>
    </row>
    <row r="14" spans="1:23" s="5" customFormat="1">
      <c r="A14" s="43">
        <v>42142</v>
      </c>
      <c r="B14" s="28" t="s">
        <v>114</v>
      </c>
      <c r="C14" s="43">
        <v>42142</v>
      </c>
      <c r="D14" s="5">
        <v>2</v>
      </c>
      <c r="F14" s="13">
        <v>132.53</v>
      </c>
      <c r="G14" s="13">
        <v>343</v>
      </c>
      <c r="H14" s="13">
        <v>149.57</v>
      </c>
      <c r="I14" s="13">
        <v>135.6</v>
      </c>
      <c r="J14" s="43">
        <v>42145</v>
      </c>
      <c r="K14" s="13">
        <f t="shared" si="0"/>
        <v>8.0961657243312537</v>
      </c>
      <c r="L14" s="1">
        <f t="shared" si="2"/>
        <v>18.016431924882596</v>
      </c>
      <c r="M14" s="13">
        <f t="shared" si="3"/>
        <v>81.983568075117404</v>
      </c>
      <c r="N14" s="13"/>
      <c r="O14" s="13"/>
      <c r="P14" s="13"/>
      <c r="Q14" s="1">
        <f t="shared" si="1"/>
        <v>80.961657243312544</v>
      </c>
      <c r="R14" s="1">
        <f t="shared" si="4"/>
        <v>14.586401862498187</v>
      </c>
      <c r="S14" s="1">
        <f t="shared" si="5"/>
        <v>66.375255380814366</v>
      </c>
      <c r="T14" s="1"/>
      <c r="U14" s="12">
        <f t="shared" si="6"/>
        <v>6.6375255380814355</v>
      </c>
      <c r="V14" s="24">
        <f>(U14/U13)*100</f>
        <v>72.460960184506348</v>
      </c>
      <c r="W14" s="24">
        <f t="shared" si="7"/>
        <v>27.539039815493652</v>
      </c>
    </row>
    <row r="15" spans="1:23" s="5" customFormat="1">
      <c r="A15" s="43">
        <v>42142</v>
      </c>
      <c r="B15" s="28" t="s">
        <v>112</v>
      </c>
      <c r="C15" s="43">
        <v>42142</v>
      </c>
      <c r="D15" s="5">
        <v>3</v>
      </c>
      <c r="F15" s="13">
        <v>131.01</v>
      </c>
      <c r="G15" s="13">
        <v>340.45</v>
      </c>
      <c r="H15" s="13">
        <v>141.06</v>
      </c>
      <c r="I15" s="13">
        <v>133.81</v>
      </c>
      <c r="J15" s="43">
        <v>42145</v>
      </c>
      <c r="K15" s="13">
        <f t="shared" si="0"/>
        <v>4.7985103132162008</v>
      </c>
      <c r="L15" s="1">
        <f t="shared" si="2"/>
        <v>27.860696517413018</v>
      </c>
      <c r="M15" s="13">
        <f t="shared" si="3"/>
        <v>72.139303482586982</v>
      </c>
      <c r="N15" s="13"/>
      <c r="O15" s="13"/>
      <c r="P15" s="13"/>
      <c r="Q15" s="1">
        <f t="shared" si="1"/>
        <v>47.98510313216201</v>
      </c>
      <c r="R15" s="1">
        <f t="shared" si="4"/>
        <v>13.368983957219307</v>
      </c>
      <c r="S15" s="1">
        <f t="shared" si="5"/>
        <v>34.61611917494271</v>
      </c>
      <c r="T15" s="1"/>
      <c r="U15" s="12">
        <f t="shared" si="6"/>
        <v>3.4616119174942703</v>
      </c>
      <c r="V15" s="24">
        <f>(U15/U13)*100</f>
        <v>37.789944745021273</v>
      </c>
      <c r="W15" s="24">
        <f t="shared" si="7"/>
        <v>62.210055254978727</v>
      </c>
    </row>
    <row r="16" spans="1:23" s="5" customFormat="1">
      <c r="A16" s="43">
        <v>42142</v>
      </c>
      <c r="B16" s="28" t="s">
        <v>169</v>
      </c>
      <c r="C16" s="43">
        <v>42142</v>
      </c>
      <c r="D16" s="5">
        <v>4</v>
      </c>
      <c r="F16" s="13">
        <v>131.04</v>
      </c>
      <c r="G16" s="13">
        <v>338.95</v>
      </c>
      <c r="H16" s="13">
        <v>138.6</v>
      </c>
      <c r="I16" s="13">
        <v>133.58000000000001</v>
      </c>
      <c r="J16" s="43">
        <v>42145</v>
      </c>
      <c r="K16" s="13">
        <f t="shared" si="0"/>
        <v>3.6361887355105584</v>
      </c>
      <c r="L16" s="1">
        <f t="shared" si="2"/>
        <v>33.597883597883857</v>
      </c>
      <c r="M16" s="13">
        <f t="shared" si="3"/>
        <v>66.402116402116135</v>
      </c>
      <c r="N16" s="13"/>
      <c r="O16" s="13"/>
      <c r="P16" s="13"/>
      <c r="Q16" s="1">
        <f t="shared" si="1"/>
        <v>36.361887355105587</v>
      </c>
      <c r="R16" s="1">
        <f t="shared" si="4"/>
        <v>12.216824587562025</v>
      </c>
      <c r="S16" s="1">
        <f t="shared" si="5"/>
        <v>24.145062767543561</v>
      </c>
      <c r="T16" s="1"/>
      <c r="U16" s="12">
        <f t="shared" si="6"/>
        <v>2.4145062767543561</v>
      </c>
      <c r="V16" s="24">
        <f>(U16/U13)*100</f>
        <v>26.358835409574816</v>
      </c>
      <c r="W16" s="24">
        <f t="shared" si="7"/>
        <v>73.641164590425177</v>
      </c>
    </row>
    <row r="17" spans="1:23" s="5" customFormat="1">
      <c r="A17" s="43">
        <v>42142</v>
      </c>
      <c r="B17" s="28" t="s">
        <v>113</v>
      </c>
      <c r="C17" s="43">
        <v>42142</v>
      </c>
      <c r="D17" s="5">
        <v>5</v>
      </c>
      <c r="F17" s="13">
        <v>134.38</v>
      </c>
      <c r="G17" s="13">
        <v>348.06</v>
      </c>
      <c r="H17" s="13">
        <v>141.53</v>
      </c>
      <c r="I17" s="13">
        <v>136.94</v>
      </c>
      <c r="J17" s="43">
        <v>42145</v>
      </c>
      <c r="K17" s="13">
        <f t="shared" si="0"/>
        <v>3.3461250467989543</v>
      </c>
      <c r="L17" s="1">
        <f t="shared" si="2"/>
        <v>35.804195804195807</v>
      </c>
      <c r="M17" s="13">
        <f t="shared" si="3"/>
        <v>64.1958041958042</v>
      </c>
      <c r="N17" s="13"/>
      <c r="O17" s="13"/>
      <c r="P17" s="13"/>
      <c r="Q17" s="1">
        <f t="shared" si="1"/>
        <v>33.461250467989544</v>
      </c>
      <c r="R17" s="1">
        <f t="shared" si="4"/>
        <v>11.980531636091362</v>
      </c>
      <c r="S17" s="1">
        <f t="shared" si="5"/>
        <v>21.48071883189818</v>
      </c>
      <c r="T17" s="1"/>
      <c r="U17" s="12">
        <f t="shared" si="6"/>
        <v>2.148071883189818</v>
      </c>
      <c r="V17" s="24">
        <f>(U17/U13)*100</f>
        <v>23.45020750703819</v>
      </c>
      <c r="W17" s="24">
        <f t="shared" si="7"/>
        <v>76.549792492961814</v>
      </c>
    </row>
    <row r="18" spans="1:23" s="5" customFormat="1">
      <c r="A18" s="43">
        <v>42142</v>
      </c>
      <c r="B18" s="28" t="s">
        <v>204</v>
      </c>
      <c r="C18" s="43">
        <v>42142</v>
      </c>
      <c r="D18" s="5">
        <v>6</v>
      </c>
      <c r="F18" s="13">
        <v>133.27000000000001</v>
      </c>
      <c r="G18" s="13">
        <v>217.2</v>
      </c>
      <c r="H18" s="13">
        <v>165.39</v>
      </c>
      <c r="I18" s="13">
        <v>136.69999999999999</v>
      </c>
      <c r="J18" s="43">
        <v>42145</v>
      </c>
      <c r="K18" s="13">
        <f t="shared" si="0"/>
        <v>38.269986893840084</v>
      </c>
      <c r="L18" s="1">
        <f t="shared" si="2"/>
        <v>10.67870485678699</v>
      </c>
      <c r="M18" s="13">
        <f t="shared" si="3"/>
        <v>89.321295143213007</v>
      </c>
      <c r="N18" s="13"/>
      <c r="O18" s="13"/>
      <c r="P18" s="13"/>
      <c r="Q18" s="1">
        <f t="shared" si="1"/>
        <v>382.69986893840087</v>
      </c>
      <c r="R18" s="1">
        <f t="shared" si="4"/>
        <v>40.867389491242456</v>
      </c>
      <c r="S18" s="1">
        <f t="shared" si="5"/>
        <v>341.83247944715839</v>
      </c>
      <c r="T18" s="1"/>
      <c r="U18" s="12">
        <f t="shared" si="6"/>
        <v>34.183247944715838</v>
      </c>
      <c r="V18" s="24">
        <f>(U18/U13)*100</f>
        <v>373.17385132278093</v>
      </c>
      <c r="W18" s="24">
        <f t="shared" si="7"/>
        <v>-273.17385132278093</v>
      </c>
    </row>
    <row r="19" spans="1:23">
      <c r="A19" s="43">
        <v>42171</v>
      </c>
      <c r="B19" s="28" t="s">
        <v>166</v>
      </c>
      <c r="C19" s="43">
        <v>42171</v>
      </c>
      <c r="D19" s="5">
        <v>1</v>
      </c>
      <c r="E19" s="5">
        <v>200</v>
      </c>
      <c r="F19" s="13">
        <v>134.38999999999999</v>
      </c>
      <c r="G19" s="13">
        <v>329.55</v>
      </c>
      <c r="H19" s="13">
        <v>145.18</v>
      </c>
      <c r="I19" s="13">
        <v>136.35</v>
      </c>
      <c r="J19" s="43">
        <v>42174</v>
      </c>
      <c r="K19" s="13">
        <f t="shared" si="0"/>
        <v>5.5287968846075115</v>
      </c>
      <c r="L19" s="1">
        <f t="shared" si="2"/>
        <v>18.164967562557962</v>
      </c>
      <c r="M19" s="13">
        <f t="shared" si="3"/>
        <v>81.835032437442038</v>
      </c>
      <c r="N19" s="13">
        <f t="shared" ref="N19:N27" si="8">((H19-F19)/E19)*1000</f>
        <v>53.950000000000102</v>
      </c>
      <c r="O19" s="13">
        <f>((I19-F19)/E19)*1000</f>
        <v>9.8000000000000398</v>
      </c>
      <c r="P19" s="1">
        <f>((H19-I19)/E19)*1000</f>
        <v>44.150000000000063</v>
      </c>
      <c r="Q19" s="1">
        <f t="shared" si="1"/>
        <v>55.28796884607511</v>
      </c>
      <c r="R19" s="1">
        <f t="shared" si="4"/>
        <v>10.043041606886696</v>
      </c>
      <c r="S19" s="1">
        <f t="shared" si="5"/>
        <v>45.244927239188414</v>
      </c>
      <c r="T19" s="1"/>
      <c r="U19" s="3">
        <f t="shared" si="6"/>
        <v>4.5244927239188417</v>
      </c>
    </row>
    <row r="20" spans="1:23">
      <c r="A20" s="43">
        <v>42171</v>
      </c>
      <c r="B20" s="28" t="s">
        <v>166</v>
      </c>
      <c r="C20" s="43">
        <v>42171</v>
      </c>
      <c r="D20" s="5">
        <v>2</v>
      </c>
      <c r="E20" s="5">
        <v>200</v>
      </c>
      <c r="F20" s="13">
        <v>131.05000000000001</v>
      </c>
      <c r="G20" s="13">
        <v>325.08</v>
      </c>
      <c r="H20" s="13">
        <v>141.69</v>
      </c>
      <c r="I20" s="13">
        <v>133.08000000000001</v>
      </c>
      <c r="J20" s="43">
        <v>42174</v>
      </c>
      <c r="K20" s="13">
        <f t="shared" si="0"/>
        <v>5.4836880894706939</v>
      </c>
      <c r="L20" s="1">
        <f t="shared" si="2"/>
        <v>19.078947368421087</v>
      </c>
      <c r="M20" s="13">
        <f t="shared" si="3"/>
        <v>80.921052631578917</v>
      </c>
      <c r="N20" s="13">
        <f t="shared" si="8"/>
        <v>53.199999999999932</v>
      </c>
      <c r="O20" s="13">
        <f t="shared" ref="O20:O27" si="9">((I20-F20)/E20)*1000</f>
        <v>10.150000000000006</v>
      </c>
      <c r="P20" s="1">
        <f t="shared" ref="P20:P27" si="10">((H20-I20)/E20)*1000</f>
        <v>43.049999999999926</v>
      </c>
      <c r="Q20" s="1">
        <f t="shared" si="1"/>
        <v>54.836880894706937</v>
      </c>
      <c r="R20" s="1">
        <f t="shared" si="4"/>
        <v>10.462299644384895</v>
      </c>
      <c r="S20" s="1">
        <f t="shared" si="5"/>
        <v>44.374581250322045</v>
      </c>
      <c r="T20" s="1"/>
    </row>
    <row r="21" spans="1:23">
      <c r="A21" s="43">
        <v>42171</v>
      </c>
      <c r="B21" s="28" t="s">
        <v>166</v>
      </c>
      <c r="C21" s="43">
        <v>42171</v>
      </c>
      <c r="D21" s="5">
        <v>3</v>
      </c>
      <c r="E21" s="5">
        <v>200</v>
      </c>
      <c r="F21" s="13">
        <v>133.28</v>
      </c>
      <c r="G21" s="13">
        <v>326.29000000000002</v>
      </c>
      <c r="H21" s="13">
        <v>144.09</v>
      </c>
      <c r="I21" s="13">
        <v>135.28</v>
      </c>
      <c r="J21" s="43">
        <v>42177</v>
      </c>
      <c r="K21" s="13">
        <f t="shared" si="0"/>
        <v>5.6007460753328857</v>
      </c>
      <c r="L21" s="1">
        <f t="shared" si="2"/>
        <v>18.501387604070302</v>
      </c>
      <c r="M21" s="13">
        <f t="shared" si="3"/>
        <v>81.498612395929698</v>
      </c>
      <c r="N21" s="13">
        <f t="shared" si="8"/>
        <v>54.050000000000011</v>
      </c>
      <c r="O21" s="13">
        <f t="shared" si="9"/>
        <v>10</v>
      </c>
      <c r="P21" s="1">
        <f t="shared" si="10"/>
        <v>44.050000000000011</v>
      </c>
      <c r="Q21" s="1">
        <f t="shared" si="1"/>
        <v>56.00746075332885</v>
      </c>
      <c r="R21" s="1">
        <f t="shared" si="4"/>
        <v>10.362157401170924</v>
      </c>
      <c r="S21" s="1">
        <f t="shared" si="5"/>
        <v>45.645303352157924</v>
      </c>
      <c r="T21" s="1"/>
    </row>
    <row r="22" spans="1:23">
      <c r="A22" s="43">
        <v>42171</v>
      </c>
      <c r="B22" s="28" t="s">
        <v>114</v>
      </c>
      <c r="C22" s="43">
        <v>42171</v>
      </c>
      <c r="D22" s="5">
        <v>4</v>
      </c>
      <c r="E22" s="5">
        <v>200</v>
      </c>
      <c r="F22" s="13">
        <v>131</v>
      </c>
      <c r="G22" s="13">
        <v>328.67</v>
      </c>
      <c r="H22" s="5">
        <v>142.93</v>
      </c>
      <c r="I22" s="13">
        <v>133.46</v>
      </c>
      <c r="J22" s="43">
        <v>42174</v>
      </c>
      <c r="K22" s="13">
        <f t="shared" si="0"/>
        <v>6.0353113775484424</v>
      </c>
      <c r="L22" s="1">
        <f t="shared" si="2"/>
        <v>20.620284995808941</v>
      </c>
      <c r="M22" s="13">
        <f t="shared" si="3"/>
        <v>79.37971500419107</v>
      </c>
      <c r="N22" s="13">
        <f t="shared" si="8"/>
        <v>59.650000000000034</v>
      </c>
      <c r="O22" s="13">
        <f t="shared" si="9"/>
        <v>12.30000000000004</v>
      </c>
      <c r="P22" s="1">
        <f t="shared" si="10"/>
        <v>47.349999999999994</v>
      </c>
      <c r="Q22" s="1">
        <f t="shared" si="1"/>
        <v>60.353113775484417</v>
      </c>
      <c r="R22" s="1">
        <f t="shared" si="4"/>
        <v>12.444984064349713</v>
      </c>
      <c r="S22" s="1">
        <f t="shared" si="5"/>
        <v>47.908129711134706</v>
      </c>
      <c r="T22" s="1"/>
    </row>
    <row r="23" spans="1:23">
      <c r="A23" s="43">
        <v>42171</v>
      </c>
      <c r="B23" s="28" t="s">
        <v>114</v>
      </c>
      <c r="C23" s="43">
        <v>42171</v>
      </c>
      <c r="D23" s="5">
        <v>5</v>
      </c>
      <c r="E23" s="5">
        <v>200</v>
      </c>
      <c r="F23" s="13">
        <v>127.73</v>
      </c>
      <c r="G23" s="13">
        <v>323.47000000000003</v>
      </c>
      <c r="H23" s="5">
        <v>139.71</v>
      </c>
      <c r="I23" s="13">
        <v>130.22999999999999</v>
      </c>
      <c r="J23" s="43">
        <v>42174</v>
      </c>
      <c r="K23" s="13">
        <f t="shared" si="0"/>
        <v>6.1203637478287538</v>
      </c>
      <c r="L23" s="1">
        <f t="shared" si="2"/>
        <v>20.868113522537438</v>
      </c>
      <c r="M23" s="13">
        <f t="shared" si="3"/>
        <v>79.131886477462558</v>
      </c>
      <c r="N23" s="13">
        <f t="shared" si="8"/>
        <v>59.90000000000002</v>
      </c>
      <c r="O23" s="13">
        <f t="shared" si="9"/>
        <v>12.499999999999929</v>
      </c>
      <c r="P23" s="1">
        <f t="shared" si="10"/>
        <v>47.400000000000091</v>
      </c>
      <c r="Q23" s="1">
        <f t="shared" si="1"/>
        <v>61.20363747828754</v>
      </c>
      <c r="R23" s="1">
        <f t="shared" si="4"/>
        <v>12.772044548891314</v>
      </c>
      <c r="S23" s="1">
        <f t="shared" si="5"/>
        <v>48.431592929396231</v>
      </c>
      <c r="T23" s="1"/>
    </row>
    <row r="24" spans="1:23">
      <c r="A24" s="43">
        <v>42171</v>
      </c>
      <c r="B24" s="28" t="s">
        <v>114</v>
      </c>
      <c r="C24" s="43">
        <v>42171</v>
      </c>
      <c r="D24" s="5">
        <v>6</v>
      </c>
      <c r="E24" s="5">
        <v>200</v>
      </c>
      <c r="F24" s="13">
        <v>132.66999999999999</v>
      </c>
      <c r="G24" s="13">
        <v>325.89</v>
      </c>
      <c r="H24" s="5">
        <v>144.51</v>
      </c>
      <c r="I24" s="13">
        <v>135.11000000000001</v>
      </c>
      <c r="J24" s="43">
        <v>42177</v>
      </c>
      <c r="K24" s="13">
        <f t="shared" si="0"/>
        <v>6.1277300486492097</v>
      </c>
      <c r="L24" s="1">
        <f t="shared" si="2"/>
        <v>20.608108108108322</v>
      </c>
      <c r="M24" s="13">
        <f t="shared" si="3"/>
        <v>79.391891891891675</v>
      </c>
      <c r="N24" s="13">
        <f t="shared" si="8"/>
        <v>59.200000000000017</v>
      </c>
      <c r="O24" s="13">
        <f t="shared" si="9"/>
        <v>12.200000000000131</v>
      </c>
      <c r="P24" s="1">
        <f t="shared" si="10"/>
        <v>46.999999999999886</v>
      </c>
      <c r="Q24" s="1">
        <f t="shared" si="1"/>
        <v>61.277300486492095</v>
      </c>
      <c r="R24" s="1">
        <f t="shared" si="4"/>
        <v>12.628092329986679</v>
      </c>
      <c r="S24" s="1">
        <f t="shared" si="5"/>
        <v>48.649208156505416</v>
      </c>
      <c r="T24" s="1"/>
    </row>
    <row r="25" spans="1:23">
      <c r="A25" s="43">
        <v>42171</v>
      </c>
      <c r="B25" s="28" t="s">
        <v>112</v>
      </c>
      <c r="C25" s="43">
        <v>42171</v>
      </c>
      <c r="D25" s="5">
        <v>7</v>
      </c>
      <c r="E25" s="5">
        <v>200</v>
      </c>
      <c r="F25" s="13">
        <v>132.53</v>
      </c>
      <c r="G25" s="13">
        <v>332.18</v>
      </c>
      <c r="H25" s="5">
        <v>145.65</v>
      </c>
      <c r="I25" s="5">
        <v>136.22999999999999</v>
      </c>
      <c r="J25" s="43">
        <v>42174</v>
      </c>
      <c r="K25" s="13">
        <f t="shared" si="0"/>
        <v>6.5715001252191358</v>
      </c>
      <c r="L25" s="1">
        <f t="shared" si="2"/>
        <v>28.201219512195024</v>
      </c>
      <c r="M25" s="13">
        <f t="shared" si="3"/>
        <v>71.798780487804976</v>
      </c>
      <c r="N25" s="13">
        <f t="shared" si="8"/>
        <v>65.600000000000023</v>
      </c>
      <c r="O25" s="13">
        <f t="shared" si="9"/>
        <v>18.499999999999943</v>
      </c>
      <c r="P25" s="1">
        <f t="shared" si="10"/>
        <v>47.10000000000008</v>
      </c>
      <c r="Q25" s="1">
        <f t="shared" si="1"/>
        <v>65.715001252191357</v>
      </c>
      <c r="R25" s="1">
        <f t="shared" si="4"/>
        <v>18.532431755572194</v>
      </c>
      <c r="S25" s="1">
        <f t="shared" si="5"/>
        <v>47.182569496619166</v>
      </c>
      <c r="T25" s="1"/>
    </row>
    <row r="26" spans="1:23">
      <c r="A26" s="43">
        <v>42171</v>
      </c>
      <c r="B26" s="28" t="s">
        <v>112</v>
      </c>
      <c r="C26" s="43">
        <v>42171</v>
      </c>
      <c r="D26" s="5">
        <v>8</v>
      </c>
      <c r="E26" s="5">
        <v>200</v>
      </c>
      <c r="F26" s="13">
        <v>133.12</v>
      </c>
      <c r="G26" s="13">
        <v>330.68</v>
      </c>
      <c r="H26" s="5">
        <v>145.78</v>
      </c>
      <c r="I26" s="5">
        <v>136.84</v>
      </c>
      <c r="J26" s="43">
        <v>42174</v>
      </c>
      <c r="K26" s="13">
        <f t="shared" si="0"/>
        <v>6.4081797934804605</v>
      </c>
      <c r="L26" s="1">
        <f t="shared" si="2"/>
        <v>29.383886255924168</v>
      </c>
      <c r="M26" s="13">
        <f t="shared" si="3"/>
        <v>70.616113744075832</v>
      </c>
      <c r="N26" s="13">
        <f t="shared" si="8"/>
        <v>63.299999999999983</v>
      </c>
      <c r="O26" s="13">
        <f t="shared" si="9"/>
        <v>18.599999999999994</v>
      </c>
      <c r="P26" s="1">
        <f t="shared" si="10"/>
        <v>44.699999999999989</v>
      </c>
      <c r="Q26" s="1">
        <f t="shared" si="1"/>
        <v>64.081797934804598</v>
      </c>
      <c r="R26" s="1">
        <f t="shared" si="4"/>
        <v>18.829722615914147</v>
      </c>
      <c r="S26" s="1">
        <f t="shared" si="5"/>
        <v>45.252075318890455</v>
      </c>
      <c r="T26" s="1"/>
    </row>
    <row r="27" spans="1:23">
      <c r="A27" s="43">
        <v>42171</v>
      </c>
      <c r="B27" s="28" t="s">
        <v>112</v>
      </c>
      <c r="C27" s="43">
        <v>42171</v>
      </c>
      <c r="D27" s="5">
        <v>9</v>
      </c>
      <c r="E27" s="5">
        <v>200</v>
      </c>
      <c r="F27" s="13">
        <v>133.85</v>
      </c>
      <c r="G27" s="13">
        <v>329.73</v>
      </c>
      <c r="H27" s="5">
        <v>146.5</v>
      </c>
      <c r="I27" s="13">
        <v>137.52000000000001</v>
      </c>
      <c r="J27" s="43">
        <v>42177</v>
      </c>
      <c r="K27" s="13">
        <f t="shared" si="0"/>
        <v>6.4580355319583438</v>
      </c>
      <c r="L27" s="1">
        <f t="shared" si="2"/>
        <v>29.011857707509993</v>
      </c>
      <c r="M27" s="13">
        <f t="shared" si="3"/>
        <v>70.988142292490011</v>
      </c>
      <c r="N27" s="13">
        <f t="shared" si="8"/>
        <v>63.250000000000028</v>
      </c>
      <c r="O27" s="13">
        <f t="shared" si="9"/>
        <v>18.35000000000008</v>
      </c>
      <c r="P27" s="1">
        <f t="shared" si="10"/>
        <v>44.899999999999949</v>
      </c>
      <c r="Q27" s="1">
        <f t="shared" si="1"/>
        <v>64.580355319583433</v>
      </c>
      <c r="R27" s="1">
        <f t="shared" si="4"/>
        <v>18.735960792321908</v>
      </c>
      <c r="S27" s="1">
        <f t="shared" si="5"/>
        <v>45.844394527261528</v>
      </c>
      <c r="T27" s="1"/>
    </row>
    <row r="28" spans="1:23">
      <c r="A28" s="43">
        <v>42215</v>
      </c>
      <c r="B28" s="28" t="s">
        <v>204</v>
      </c>
      <c r="C28" s="43">
        <v>42215</v>
      </c>
      <c r="D28" s="5">
        <v>1</v>
      </c>
      <c r="E28" s="5">
        <v>200</v>
      </c>
      <c r="F28" s="13">
        <v>180.62</v>
      </c>
      <c r="G28" s="13">
        <v>245.64</v>
      </c>
      <c r="H28" s="5">
        <v>203.52</v>
      </c>
      <c r="I28" s="5"/>
      <c r="J28" s="5"/>
      <c r="K28" s="13">
        <f t="shared" si="0"/>
        <v>35.219932328514318</v>
      </c>
      <c r="L28" s="1"/>
      <c r="M28" s="13"/>
      <c r="N28" s="13">
        <f t="shared" ref="N28:N48" si="11">((H28-F28)/E28)*1000</f>
        <v>114.50000000000003</v>
      </c>
      <c r="O28" s="13"/>
      <c r="Q28" s="1">
        <f t="shared" ref="Q28:Q48" si="12">((H28-F28)/(G28-F28))*1000</f>
        <v>352.19932328514318</v>
      </c>
      <c r="R28" s="1"/>
      <c r="S28" s="1"/>
      <c r="T28" s="13"/>
    </row>
    <row r="29" spans="1:23">
      <c r="A29" s="43">
        <v>42215</v>
      </c>
      <c r="B29" s="28" t="s">
        <v>204</v>
      </c>
      <c r="C29" s="43">
        <v>42215</v>
      </c>
      <c r="D29" s="5">
        <v>2</v>
      </c>
      <c r="E29" s="5">
        <v>200</v>
      </c>
      <c r="F29" s="13">
        <v>228.57</v>
      </c>
      <c r="G29" s="13">
        <v>292.82</v>
      </c>
      <c r="H29" s="5">
        <v>250.44</v>
      </c>
      <c r="I29" s="5">
        <v>232.72</v>
      </c>
      <c r="J29" s="76">
        <v>42220</v>
      </c>
      <c r="K29" s="13">
        <f t="shared" si="0"/>
        <v>34.038910505836583</v>
      </c>
      <c r="L29" s="1">
        <f t="shared" ref="L29:L45" si="13">((I29-F29)/(H29-F29))*100</f>
        <v>18.975765889346157</v>
      </c>
      <c r="M29" s="13">
        <f t="shared" ref="M29:M45" si="14">((H29-I29)/(H29-F29))*100</f>
        <v>81.024234110653836</v>
      </c>
      <c r="N29" s="13">
        <f t="shared" si="11"/>
        <v>109.35000000000002</v>
      </c>
      <c r="O29" s="13">
        <f t="shared" ref="O29:O45" si="15">((I29-F29)/E29)*1000</f>
        <v>20.750000000000028</v>
      </c>
      <c r="P29" s="1">
        <f t="shared" ref="P29:P45" si="16">((H29-I29)/E29)*1000</f>
        <v>88.6</v>
      </c>
      <c r="Q29" s="1">
        <f t="shared" si="12"/>
        <v>340.38910505836583</v>
      </c>
      <c r="R29" s="1">
        <f t="shared" ref="R29:R45" si="17">((I29-F29)/(G29-F29))*1000</f>
        <v>64.591439688716036</v>
      </c>
      <c r="S29" s="1">
        <f t="shared" ref="S29:S45" si="18">((H29-I29)/(G29-F29))*1000</f>
        <v>275.79766536964979</v>
      </c>
      <c r="T29" t="s">
        <v>205</v>
      </c>
    </row>
    <row r="30" spans="1:23">
      <c r="A30" s="43">
        <v>42215</v>
      </c>
      <c r="B30" s="28" t="s">
        <v>204</v>
      </c>
      <c r="C30" s="43">
        <v>42215</v>
      </c>
      <c r="D30" s="5">
        <v>3</v>
      </c>
      <c r="E30" s="5">
        <v>100</v>
      </c>
      <c r="F30" s="13">
        <v>95.09</v>
      </c>
      <c r="G30" s="13">
        <v>133.69</v>
      </c>
      <c r="H30" s="5">
        <v>108.34</v>
      </c>
      <c r="I30" s="5">
        <v>96.73</v>
      </c>
      <c r="J30" s="76">
        <v>42221</v>
      </c>
      <c r="K30" s="13">
        <f t="shared" si="0"/>
        <v>34.326424870466326</v>
      </c>
      <c r="L30" s="1">
        <f t="shared" si="13"/>
        <v>12.377358490566042</v>
      </c>
      <c r="M30" s="13">
        <f t="shared" si="14"/>
        <v>87.622641509433961</v>
      </c>
      <c r="N30" s="13">
        <f t="shared" si="11"/>
        <v>132.5</v>
      </c>
      <c r="O30" s="13">
        <f t="shared" si="15"/>
        <v>16.400000000000006</v>
      </c>
      <c r="P30" s="1">
        <f t="shared" si="16"/>
        <v>116.1</v>
      </c>
      <c r="Q30" s="1">
        <f t="shared" si="12"/>
        <v>343.26424870466326</v>
      </c>
      <c r="R30" s="1">
        <f t="shared" si="17"/>
        <v>42.487046632124375</v>
      </c>
      <c r="S30" s="1">
        <f t="shared" si="18"/>
        <v>300.7772020725389</v>
      </c>
      <c r="T30" s="13"/>
    </row>
    <row r="31" spans="1:23">
      <c r="A31" s="43">
        <v>42215</v>
      </c>
      <c r="B31" s="28" t="s">
        <v>166</v>
      </c>
      <c r="C31" s="43">
        <v>42210</v>
      </c>
      <c r="D31" s="5">
        <v>4</v>
      </c>
      <c r="E31" s="5">
        <v>200</v>
      </c>
      <c r="F31" s="13">
        <v>133.24</v>
      </c>
      <c r="G31" s="13">
        <v>332.73</v>
      </c>
      <c r="H31" s="5">
        <v>144.30000000000001</v>
      </c>
      <c r="I31" s="5">
        <v>135.54</v>
      </c>
      <c r="J31" s="76">
        <v>42221</v>
      </c>
      <c r="K31" s="13">
        <f t="shared" si="0"/>
        <v>5.5441375507544244</v>
      </c>
      <c r="L31" s="1">
        <f t="shared" si="13"/>
        <v>20.795660036166208</v>
      </c>
      <c r="M31" s="13">
        <f t="shared" si="14"/>
        <v>79.204339963833789</v>
      </c>
      <c r="N31" s="13">
        <f t="shared" si="11"/>
        <v>55.300000000000011</v>
      </c>
      <c r="O31" s="13">
        <f t="shared" si="15"/>
        <v>11.499999999999915</v>
      </c>
      <c r="P31" s="1">
        <f t="shared" si="16"/>
        <v>43.800000000000097</v>
      </c>
      <c r="Q31" s="1">
        <f t="shared" si="12"/>
        <v>55.441375507544244</v>
      </c>
      <c r="R31" s="1">
        <f t="shared" si="17"/>
        <v>11.529399969923219</v>
      </c>
      <c r="S31" s="1">
        <f t="shared" si="18"/>
        <v>43.911975537621032</v>
      </c>
      <c r="T31" s="103" t="s">
        <v>166</v>
      </c>
      <c r="U31" s="1">
        <f>AVERAGE(P31:P36)</f>
        <v>50.708333333333371</v>
      </c>
    </row>
    <row r="32" spans="1:23">
      <c r="A32" s="43">
        <v>42215</v>
      </c>
      <c r="B32" s="28" t="s">
        <v>166</v>
      </c>
      <c r="C32" s="43">
        <v>42210</v>
      </c>
      <c r="D32" s="5">
        <v>5</v>
      </c>
      <c r="E32" s="5">
        <v>100</v>
      </c>
      <c r="F32" s="13">
        <v>98.62</v>
      </c>
      <c r="G32" s="13">
        <v>196.61</v>
      </c>
      <c r="H32" s="5">
        <v>104.09</v>
      </c>
      <c r="I32" s="5">
        <v>99.69</v>
      </c>
      <c r="J32" s="76">
        <v>42220</v>
      </c>
      <c r="K32" s="13">
        <f t="shared" si="0"/>
        <v>5.5822022655372976</v>
      </c>
      <c r="L32" s="1">
        <f t="shared" si="13"/>
        <v>19.561243144424012</v>
      </c>
      <c r="M32" s="13">
        <f t="shared" si="14"/>
        <v>80.438756855575988</v>
      </c>
      <c r="N32" s="13">
        <f t="shared" si="11"/>
        <v>54.699999999999989</v>
      </c>
      <c r="O32" s="13">
        <f t="shared" si="15"/>
        <v>10.699999999999932</v>
      </c>
      <c r="P32" s="1">
        <f t="shared" si="16"/>
        <v>44.000000000000057</v>
      </c>
      <c r="Q32" s="1">
        <f t="shared" si="12"/>
        <v>55.822022655372976</v>
      </c>
      <c r="R32" s="1">
        <f t="shared" si="17"/>
        <v>10.919481579752967</v>
      </c>
      <c r="S32" s="1">
        <f t="shared" si="18"/>
        <v>44.902541075620015</v>
      </c>
      <c r="T32" s="103" t="s">
        <v>114</v>
      </c>
      <c r="U32" s="1">
        <f>AVERAGE(P37:P39)</f>
        <v>36.36666666666661</v>
      </c>
    </row>
    <row r="33" spans="1:22">
      <c r="A33" s="43">
        <v>42215</v>
      </c>
      <c r="B33" s="28" t="s">
        <v>166</v>
      </c>
      <c r="C33" s="43">
        <v>42210</v>
      </c>
      <c r="D33" s="5">
        <v>6</v>
      </c>
      <c r="E33" s="5">
        <v>100</v>
      </c>
      <c r="F33" s="13">
        <v>99.8</v>
      </c>
      <c r="G33" s="13">
        <v>200.09</v>
      </c>
      <c r="H33" s="5">
        <v>105.65</v>
      </c>
      <c r="I33" s="5">
        <v>100.95</v>
      </c>
      <c r="J33" s="76">
        <v>42221</v>
      </c>
      <c r="K33" s="13">
        <f t="shared" si="0"/>
        <v>5.8330840562369213</v>
      </c>
      <c r="L33" s="1">
        <f t="shared" si="13"/>
        <v>19.658119658119727</v>
      </c>
      <c r="M33" s="13">
        <f t="shared" si="14"/>
        <v>80.341880341880284</v>
      </c>
      <c r="N33" s="13">
        <f t="shared" si="11"/>
        <v>58.500000000000085</v>
      </c>
      <c r="O33" s="13">
        <f t="shared" si="15"/>
        <v>11.500000000000057</v>
      </c>
      <c r="P33" s="1">
        <f t="shared" si="16"/>
        <v>47.000000000000028</v>
      </c>
      <c r="Q33" s="1">
        <f t="shared" si="12"/>
        <v>58.330840562369211</v>
      </c>
      <c r="R33" s="1">
        <f t="shared" si="17"/>
        <v>11.466746435337576</v>
      </c>
      <c r="S33" s="1">
        <f t="shared" si="18"/>
        <v>46.864094127031635</v>
      </c>
      <c r="T33" s="103" t="s">
        <v>112</v>
      </c>
      <c r="U33" s="1">
        <f>AVERAGE(P40:P42)</f>
        <v>25.799999999999983</v>
      </c>
      <c r="V33">
        <f>U33/U31</f>
        <v>0.50879211175020467</v>
      </c>
    </row>
    <row r="34" spans="1:22">
      <c r="A34" s="43">
        <v>42215</v>
      </c>
      <c r="B34" s="28" t="s">
        <v>166</v>
      </c>
      <c r="C34" s="43">
        <v>42212</v>
      </c>
      <c r="D34" s="5">
        <v>7</v>
      </c>
      <c r="E34" s="5">
        <v>200</v>
      </c>
      <c r="F34" s="13">
        <v>132.66</v>
      </c>
      <c r="G34" s="13">
        <v>328.97</v>
      </c>
      <c r="H34" s="5">
        <v>146.56</v>
      </c>
      <c r="I34" s="5">
        <v>135.51</v>
      </c>
      <c r="J34" s="76">
        <v>42221</v>
      </c>
      <c r="K34" s="13">
        <f t="shared" si="0"/>
        <v>7.0806377667974134</v>
      </c>
      <c r="L34" s="1">
        <f t="shared" si="13"/>
        <v>20.503597122302107</v>
      </c>
      <c r="M34" s="13">
        <f t="shared" si="14"/>
        <v>79.496402877697889</v>
      </c>
      <c r="N34" s="13">
        <f t="shared" si="11"/>
        <v>69.500000000000028</v>
      </c>
      <c r="O34" s="13">
        <f t="shared" si="15"/>
        <v>14.249999999999972</v>
      </c>
      <c r="P34" s="1">
        <f t="shared" si="16"/>
        <v>55.250000000000057</v>
      </c>
      <c r="Q34" s="1">
        <f t="shared" si="12"/>
        <v>70.806377667974132</v>
      </c>
      <c r="R34" s="1">
        <f t="shared" si="17"/>
        <v>14.517854413937108</v>
      </c>
      <c r="S34" s="1">
        <f t="shared" si="18"/>
        <v>56.288523254037031</v>
      </c>
      <c r="T34" s="13"/>
    </row>
    <row r="35" spans="1:22">
      <c r="A35" s="43">
        <v>42215</v>
      </c>
      <c r="B35" s="28" t="s">
        <v>166</v>
      </c>
      <c r="C35" s="43">
        <v>42212</v>
      </c>
      <c r="D35" s="5">
        <v>8</v>
      </c>
      <c r="E35" s="5">
        <v>100</v>
      </c>
      <c r="F35" s="13">
        <v>98.22</v>
      </c>
      <c r="G35" s="13">
        <v>200.17</v>
      </c>
      <c r="H35" s="5">
        <v>105.84</v>
      </c>
      <c r="I35" s="5">
        <v>99.67</v>
      </c>
      <c r="J35" s="76">
        <v>42220</v>
      </c>
      <c r="K35" s="13">
        <f t="shared" si="0"/>
        <v>7.4742520843550819</v>
      </c>
      <c r="L35" s="1">
        <f t="shared" si="13"/>
        <v>19.028871391076141</v>
      </c>
      <c r="M35" s="13">
        <f t="shared" si="14"/>
        <v>80.971128608923863</v>
      </c>
      <c r="N35" s="13">
        <f t="shared" si="11"/>
        <v>76.200000000000045</v>
      </c>
      <c r="O35" s="13">
        <f t="shared" si="15"/>
        <v>14.500000000000028</v>
      </c>
      <c r="P35" s="1">
        <f t="shared" si="16"/>
        <v>61.700000000000017</v>
      </c>
      <c r="Q35" s="1">
        <f t="shared" si="12"/>
        <v>74.742520843550821</v>
      </c>
      <c r="R35" s="1">
        <f t="shared" si="17"/>
        <v>14.222658165767562</v>
      </c>
      <c r="S35" s="1">
        <f t="shared" si="18"/>
        <v>60.519862677783252</v>
      </c>
      <c r="T35" s="13"/>
    </row>
    <row r="36" spans="1:22">
      <c r="A36" s="43">
        <v>42215</v>
      </c>
      <c r="B36" s="28" t="s">
        <v>166</v>
      </c>
      <c r="C36" s="43">
        <v>42212</v>
      </c>
      <c r="D36" s="5">
        <v>9</v>
      </c>
      <c r="E36" s="5">
        <v>100</v>
      </c>
      <c r="F36" s="13">
        <v>97.1</v>
      </c>
      <c r="G36" s="13">
        <v>194.44</v>
      </c>
      <c r="H36" s="5">
        <v>104.19</v>
      </c>
      <c r="I36" s="5">
        <v>98.94</v>
      </c>
      <c r="J36" s="76">
        <v>42221</v>
      </c>
      <c r="K36" s="13">
        <f t="shared" si="0"/>
        <v>7.2837476885144889</v>
      </c>
      <c r="L36" s="1">
        <f t="shared" si="13"/>
        <v>25.952045133991575</v>
      </c>
      <c r="M36" s="13">
        <f t="shared" si="14"/>
        <v>74.047954866008425</v>
      </c>
      <c r="N36" s="13">
        <f t="shared" si="11"/>
        <v>70.900000000000034</v>
      </c>
      <c r="O36" s="13">
        <f t="shared" si="15"/>
        <v>18.400000000000034</v>
      </c>
      <c r="P36" s="1">
        <f t="shared" si="16"/>
        <v>52.5</v>
      </c>
      <c r="Q36" s="1">
        <f t="shared" si="12"/>
        <v>72.837476885144881</v>
      </c>
      <c r="R36" s="1">
        <f t="shared" si="17"/>
        <v>18.90281487569348</v>
      </c>
      <c r="S36" s="1">
        <f t="shared" si="18"/>
        <v>53.934662009451408</v>
      </c>
      <c r="T36" s="13"/>
    </row>
    <row r="37" spans="1:22">
      <c r="A37" s="43">
        <v>42215</v>
      </c>
      <c r="B37" s="28" t="s">
        <v>114</v>
      </c>
      <c r="C37" s="43">
        <v>42215</v>
      </c>
      <c r="D37" s="5">
        <v>10</v>
      </c>
      <c r="E37" s="5">
        <v>200</v>
      </c>
      <c r="F37" s="13">
        <v>131.03</v>
      </c>
      <c r="G37" s="13">
        <v>325.07</v>
      </c>
      <c r="H37" s="5">
        <v>140.69999999999999</v>
      </c>
      <c r="I37" s="5">
        <v>133.5</v>
      </c>
      <c r="J37" s="76">
        <v>42221</v>
      </c>
      <c r="K37" s="13">
        <f t="shared" si="0"/>
        <v>4.9835085549371199</v>
      </c>
      <c r="L37" s="1">
        <f t="shared" si="13"/>
        <v>25.542916235780787</v>
      </c>
      <c r="M37" s="13">
        <f t="shared" si="14"/>
        <v>74.457083764219206</v>
      </c>
      <c r="N37" s="13">
        <f t="shared" si="11"/>
        <v>48.349999999999937</v>
      </c>
      <c r="O37" s="13">
        <f t="shared" si="15"/>
        <v>12.349999999999994</v>
      </c>
      <c r="P37" s="1">
        <f t="shared" si="16"/>
        <v>35.999999999999943</v>
      </c>
      <c r="Q37" s="1">
        <f t="shared" si="12"/>
        <v>49.8350855493712</v>
      </c>
      <c r="R37" s="1">
        <f t="shared" si="17"/>
        <v>12.729334157905582</v>
      </c>
      <c r="S37" s="1">
        <f t="shared" si="18"/>
        <v>37.105751391465624</v>
      </c>
      <c r="T37" s="13"/>
    </row>
    <row r="38" spans="1:22">
      <c r="A38" s="43">
        <v>42215</v>
      </c>
      <c r="B38" s="28" t="s">
        <v>114</v>
      </c>
      <c r="C38" s="43">
        <v>42215</v>
      </c>
      <c r="D38" s="5">
        <v>11</v>
      </c>
      <c r="E38" s="5">
        <v>200</v>
      </c>
      <c r="F38" s="13">
        <v>133.13999999999999</v>
      </c>
      <c r="G38" s="13">
        <v>327.04000000000002</v>
      </c>
      <c r="H38" s="5">
        <v>142.88999999999999</v>
      </c>
      <c r="I38" s="5">
        <v>135.59</v>
      </c>
      <c r="J38" s="76">
        <v>42221</v>
      </c>
      <c r="K38" s="13">
        <f t="shared" si="0"/>
        <v>5.028365136668385</v>
      </c>
      <c r="L38" s="1">
        <f t="shared" si="13"/>
        <v>25.128205128205305</v>
      </c>
      <c r="M38" s="13">
        <f t="shared" si="14"/>
        <v>74.871794871794691</v>
      </c>
      <c r="N38" s="13">
        <f t="shared" si="11"/>
        <v>48.75</v>
      </c>
      <c r="O38" s="13">
        <f t="shared" si="15"/>
        <v>12.250000000000085</v>
      </c>
      <c r="P38" s="1">
        <f t="shared" si="16"/>
        <v>36.499999999999915</v>
      </c>
      <c r="Q38" s="1">
        <f t="shared" si="12"/>
        <v>50.283651366683848</v>
      </c>
      <c r="R38" s="1">
        <f t="shared" si="17"/>
        <v>12.635379061371927</v>
      </c>
      <c r="S38" s="1">
        <f t="shared" si="18"/>
        <v>37.648272305311927</v>
      </c>
      <c r="T38" s="13"/>
    </row>
    <row r="39" spans="1:22">
      <c r="A39" s="43">
        <v>42215</v>
      </c>
      <c r="B39" s="28" t="s">
        <v>114</v>
      </c>
      <c r="C39" s="43">
        <v>42215</v>
      </c>
      <c r="D39" s="5">
        <v>12</v>
      </c>
      <c r="E39" s="5">
        <v>100</v>
      </c>
      <c r="F39" s="13">
        <v>90.22</v>
      </c>
      <c r="G39" s="13">
        <v>188.38</v>
      </c>
      <c r="H39" s="5">
        <v>95.1</v>
      </c>
      <c r="I39" s="5">
        <v>91.44</v>
      </c>
      <c r="J39" s="76">
        <v>42220</v>
      </c>
      <c r="K39" s="13">
        <f t="shared" si="0"/>
        <v>4.9714751426242829</v>
      </c>
      <c r="L39" s="1">
        <f t="shared" si="13"/>
        <v>25</v>
      </c>
      <c r="M39" s="13">
        <f t="shared" si="14"/>
        <v>75</v>
      </c>
      <c r="N39" s="13">
        <f t="shared" si="11"/>
        <v>48.799999999999955</v>
      </c>
      <c r="O39" s="13">
        <f t="shared" si="15"/>
        <v>12.199999999999989</v>
      </c>
      <c r="P39" s="1">
        <f t="shared" si="16"/>
        <v>36.599999999999966</v>
      </c>
      <c r="Q39" s="1">
        <f t="shared" si="12"/>
        <v>49.714751426242827</v>
      </c>
      <c r="R39" s="1">
        <f t="shared" si="17"/>
        <v>12.428687856560707</v>
      </c>
      <c r="S39" s="1">
        <f t="shared" si="18"/>
        <v>37.286063569682113</v>
      </c>
      <c r="T39" s="13"/>
    </row>
    <row r="40" spans="1:22">
      <c r="A40" s="43">
        <v>42215</v>
      </c>
      <c r="B40" s="28" t="s">
        <v>112</v>
      </c>
      <c r="C40" s="43">
        <v>42215</v>
      </c>
      <c r="D40" s="5">
        <v>13</v>
      </c>
      <c r="E40" s="5">
        <v>200</v>
      </c>
      <c r="F40" s="13">
        <v>134.38</v>
      </c>
      <c r="G40" s="13">
        <v>333.7</v>
      </c>
      <c r="H40" s="5">
        <v>142.19999999999999</v>
      </c>
      <c r="I40" s="5">
        <v>137.02000000000001</v>
      </c>
      <c r="J40" s="76">
        <v>42221</v>
      </c>
      <c r="K40" s="13">
        <f t="shared" si="0"/>
        <v>3.9233393538029264</v>
      </c>
      <c r="L40" s="1">
        <f t="shared" si="13"/>
        <v>33.759590792839091</v>
      </c>
      <c r="M40" s="13">
        <f t="shared" si="14"/>
        <v>66.240409207160909</v>
      </c>
      <c r="N40" s="13">
        <f t="shared" si="11"/>
        <v>39.099999999999966</v>
      </c>
      <c r="O40" s="13">
        <f t="shared" si="15"/>
        <v>13.200000000000074</v>
      </c>
      <c r="P40" s="1">
        <f t="shared" si="16"/>
        <v>25.899999999999892</v>
      </c>
      <c r="Q40" s="1">
        <f t="shared" si="12"/>
        <v>39.233393538029269</v>
      </c>
      <c r="R40" s="1">
        <f t="shared" si="17"/>
        <v>13.245033112582856</v>
      </c>
      <c r="S40" s="1">
        <f t="shared" si="18"/>
        <v>25.988360425446409</v>
      </c>
      <c r="T40" s="13"/>
    </row>
    <row r="41" spans="1:22">
      <c r="A41" s="43">
        <v>42215</v>
      </c>
      <c r="B41" s="28" t="s">
        <v>112</v>
      </c>
      <c r="C41" s="43">
        <v>42215</v>
      </c>
      <c r="D41" s="5">
        <v>14</v>
      </c>
      <c r="E41" s="5">
        <v>200</v>
      </c>
      <c r="F41" s="13">
        <v>127.73</v>
      </c>
      <c r="G41" s="13">
        <v>321.18</v>
      </c>
      <c r="H41" s="5">
        <v>135.37</v>
      </c>
      <c r="I41" s="5">
        <v>130.31</v>
      </c>
      <c r="J41" s="76">
        <v>42221</v>
      </c>
      <c r="K41" s="13">
        <f t="shared" si="0"/>
        <v>3.9493409149651075</v>
      </c>
      <c r="L41" s="1">
        <f t="shared" si="13"/>
        <v>33.769633507853378</v>
      </c>
      <c r="M41" s="13">
        <f t="shared" si="14"/>
        <v>66.230366492146615</v>
      </c>
      <c r="N41" s="13">
        <f t="shared" si="11"/>
        <v>38.200000000000003</v>
      </c>
      <c r="O41" s="13">
        <f t="shared" si="15"/>
        <v>12.899999999999991</v>
      </c>
      <c r="P41" s="1">
        <f t="shared" si="16"/>
        <v>25.300000000000011</v>
      </c>
      <c r="Q41" s="1">
        <f t="shared" si="12"/>
        <v>39.493409149651079</v>
      </c>
      <c r="R41" s="1">
        <f t="shared" si="17"/>
        <v>13.336779529594201</v>
      </c>
      <c r="S41" s="1">
        <f t="shared" si="18"/>
        <v>26.156629620056876</v>
      </c>
      <c r="T41" s="13"/>
    </row>
    <row r="42" spans="1:22">
      <c r="A42" s="43">
        <v>42215</v>
      </c>
      <c r="B42" s="28" t="s">
        <v>112</v>
      </c>
      <c r="C42" s="43">
        <v>42215</v>
      </c>
      <c r="D42" s="5">
        <v>15</v>
      </c>
      <c r="E42" s="5">
        <v>200</v>
      </c>
      <c r="F42" s="13">
        <v>131.01</v>
      </c>
      <c r="G42" s="13">
        <v>328.58</v>
      </c>
      <c r="H42" s="5">
        <v>138.87</v>
      </c>
      <c r="I42" s="5">
        <v>133.63</v>
      </c>
      <c r="J42" s="76">
        <v>42220</v>
      </c>
      <c r="K42" s="13">
        <f t="shared" si="0"/>
        <v>3.9783367920230877</v>
      </c>
      <c r="L42" s="1">
        <f t="shared" si="13"/>
        <v>33.333333333333329</v>
      </c>
      <c r="M42" s="13">
        <f t="shared" si="14"/>
        <v>66.666666666666657</v>
      </c>
      <c r="N42" s="13">
        <f t="shared" si="11"/>
        <v>39.300000000000068</v>
      </c>
      <c r="O42" s="13">
        <f t="shared" si="15"/>
        <v>13.100000000000023</v>
      </c>
      <c r="P42" s="1">
        <f t="shared" si="16"/>
        <v>26.200000000000045</v>
      </c>
      <c r="Q42" s="1">
        <f t="shared" si="12"/>
        <v>39.78336792023088</v>
      </c>
      <c r="R42" s="1">
        <f t="shared" si="17"/>
        <v>13.261122640076959</v>
      </c>
      <c r="S42" s="1">
        <f t="shared" si="18"/>
        <v>26.522245280153918</v>
      </c>
      <c r="T42" s="13"/>
    </row>
    <row r="43" spans="1:22">
      <c r="A43" s="43">
        <v>42215</v>
      </c>
      <c r="B43" s="28" t="s">
        <v>169</v>
      </c>
      <c r="C43" s="43">
        <v>42215</v>
      </c>
      <c r="D43" s="5">
        <v>16</v>
      </c>
      <c r="E43" s="5">
        <v>200</v>
      </c>
      <c r="F43" s="13">
        <v>132.54</v>
      </c>
      <c r="G43" s="13">
        <v>331.12</v>
      </c>
      <c r="H43" s="5">
        <v>138.91999999999999</v>
      </c>
      <c r="I43" s="5">
        <v>135.01</v>
      </c>
      <c r="J43" s="76">
        <v>42221</v>
      </c>
      <c r="K43" s="13">
        <f t="shared" si="0"/>
        <v>3.2128109578003801</v>
      </c>
      <c r="L43" s="1">
        <f t="shared" si="13"/>
        <v>38.714733542319756</v>
      </c>
      <c r="M43" s="13">
        <f t="shared" si="14"/>
        <v>61.285266457680244</v>
      </c>
      <c r="N43" s="13">
        <f t="shared" si="11"/>
        <v>31.899999999999977</v>
      </c>
      <c r="O43" s="13">
        <f t="shared" si="15"/>
        <v>12.349999999999994</v>
      </c>
      <c r="P43" s="1">
        <f t="shared" si="16"/>
        <v>19.549999999999983</v>
      </c>
      <c r="Q43" s="1">
        <f t="shared" si="12"/>
        <v>32.128109578003802</v>
      </c>
      <c r="R43" s="1">
        <f t="shared" si="17"/>
        <v>12.438312015308686</v>
      </c>
      <c r="S43" s="1">
        <f t="shared" si="18"/>
        <v>19.689797562695119</v>
      </c>
      <c r="T43" s="13"/>
    </row>
    <row r="44" spans="1:22">
      <c r="A44" s="43">
        <v>42215</v>
      </c>
      <c r="B44" s="28" t="s">
        <v>169</v>
      </c>
      <c r="C44" s="43">
        <v>42215</v>
      </c>
      <c r="D44" s="5">
        <v>17</v>
      </c>
      <c r="E44" s="5">
        <v>200</v>
      </c>
      <c r="F44" s="13">
        <v>133.85</v>
      </c>
      <c r="G44" s="13">
        <v>328.71</v>
      </c>
      <c r="H44" s="5">
        <v>140.08000000000001</v>
      </c>
      <c r="I44" s="5">
        <v>136.27000000000001</v>
      </c>
      <c r="J44" s="76">
        <v>42221</v>
      </c>
      <c r="K44" s="13">
        <f t="shared" si="0"/>
        <v>3.1971671969619306</v>
      </c>
      <c r="L44" s="1">
        <f t="shared" si="13"/>
        <v>38.844301765650222</v>
      </c>
      <c r="M44" s="13">
        <f t="shared" si="14"/>
        <v>61.155698234349778</v>
      </c>
      <c r="N44" s="13">
        <f t="shared" si="11"/>
        <v>31.150000000000091</v>
      </c>
      <c r="O44" s="13">
        <f t="shared" si="15"/>
        <v>12.10000000000008</v>
      </c>
      <c r="P44" s="1">
        <f t="shared" si="16"/>
        <v>19.050000000000011</v>
      </c>
      <c r="Q44" s="1">
        <f t="shared" si="12"/>
        <v>31.971671969619308</v>
      </c>
      <c r="R44" s="1">
        <f t="shared" si="17"/>
        <v>12.419172739402731</v>
      </c>
      <c r="S44" s="1">
        <f t="shared" si="18"/>
        <v>19.552499230216579</v>
      </c>
      <c r="T44" s="13"/>
    </row>
    <row r="45" spans="1:22">
      <c r="A45" s="43">
        <v>42215</v>
      </c>
      <c r="B45" s="28" t="s">
        <v>169</v>
      </c>
      <c r="C45" s="43">
        <v>42215</v>
      </c>
      <c r="D45" s="5">
        <v>18</v>
      </c>
      <c r="E45" s="5">
        <v>100</v>
      </c>
      <c r="F45" s="13">
        <v>91.13</v>
      </c>
      <c r="G45" s="13">
        <v>188.24</v>
      </c>
      <c r="H45" s="5">
        <v>94.25</v>
      </c>
      <c r="I45" s="5">
        <v>92.32</v>
      </c>
      <c r="J45" s="76">
        <v>42221</v>
      </c>
      <c r="K45" s="13">
        <f t="shared" si="0"/>
        <v>3.2128514056224944</v>
      </c>
      <c r="L45" s="1">
        <f t="shared" si="13"/>
        <v>38.141025641025514</v>
      </c>
      <c r="M45" s="13">
        <f t="shared" si="14"/>
        <v>61.858974358974486</v>
      </c>
      <c r="N45" s="13">
        <f t="shared" si="11"/>
        <v>31.200000000000045</v>
      </c>
      <c r="O45" s="13">
        <f t="shared" si="15"/>
        <v>11.899999999999977</v>
      </c>
      <c r="P45" s="1">
        <f t="shared" si="16"/>
        <v>19.300000000000068</v>
      </c>
      <c r="Q45" s="1">
        <f t="shared" si="12"/>
        <v>32.128514056224944</v>
      </c>
      <c r="R45" s="1">
        <f t="shared" si="17"/>
        <v>12.254144784265241</v>
      </c>
      <c r="S45" s="1">
        <f t="shared" si="18"/>
        <v>19.874369271959701</v>
      </c>
      <c r="T45" s="13"/>
    </row>
    <row r="46" spans="1:22">
      <c r="A46" s="76">
        <v>42327</v>
      </c>
      <c r="B46" s="2" t="s">
        <v>235</v>
      </c>
      <c r="C46" s="76">
        <v>42327</v>
      </c>
      <c r="D46" s="5">
        <v>1</v>
      </c>
      <c r="E46" s="5">
        <v>200</v>
      </c>
      <c r="F46" s="13">
        <v>132.53</v>
      </c>
      <c r="G46" s="13">
        <v>342.23</v>
      </c>
      <c r="H46" s="5">
        <v>153.91</v>
      </c>
      <c r="K46" s="13">
        <f t="shared" si="0"/>
        <v>10.195517405817832</v>
      </c>
      <c r="N46" s="13">
        <f t="shared" si="11"/>
        <v>106.89999999999998</v>
      </c>
      <c r="Q46" s="1">
        <f t="shared" si="12"/>
        <v>101.95517405817832</v>
      </c>
    </row>
    <row r="47" spans="1:22">
      <c r="A47" s="76">
        <v>42327</v>
      </c>
      <c r="B47" s="2" t="s">
        <v>235</v>
      </c>
      <c r="C47" s="76">
        <v>42327</v>
      </c>
      <c r="D47" s="5">
        <v>2</v>
      </c>
      <c r="E47" s="5">
        <v>200</v>
      </c>
      <c r="F47" s="13">
        <v>132.66999999999999</v>
      </c>
      <c r="G47" s="13">
        <v>330.38</v>
      </c>
      <c r="H47" s="5">
        <v>152.30000000000001</v>
      </c>
      <c r="K47" s="13">
        <f t="shared" si="0"/>
        <v>9.9286834252187663</v>
      </c>
      <c r="N47" s="13">
        <f t="shared" si="11"/>
        <v>98.150000000000119</v>
      </c>
      <c r="Q47" s="1">
        <f t="shared" si="12"/>
        <v>99.28683425218766</v>
      </c>
    </row>
    <row r="48" spans="1:22">
      <c r="A48" s="76">
        <v>42327</v>
      </c>
      <c r="B48" s="2" t="s">
        <v>235</v>
      </c>
      <c r="C48" s="76">
        <v>42327</v>
      </c>
      <c r="D48" s="5">
        <v>3</v>
      </c>
      <c r="E48" s="5">
        <v>200</v>
      </c>
      <c r="F48" s="13">
        <v>131.03</v>
      </c>
      <c r="G48" s="13">
        <v>331.2</v>
      </c>
      <c r="H48" s="5">
        <v>151.22999999999999</v>
      </c>
      <c r="K48" s="13">
        <f t="shared" si="0"/>
        <v>10.0914222910526</v>
      </c>
      <c r="N48" s="13">
        <f t="shared" si="11"/>
        <v>100.99999999999994</v>
      </c>
      <c r="Q48" s="1">
        <f t="shared" si="12"/>
        <v>100.91422291052599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4"/>
  <sheetViews>
    <sheetView tabSelected="1" zoomScale="120" zoomScaleNormal="120" zoomScalePageLayoutView="120" workbookViewId="0">
      <pane xSplit="2" ySplit="1" topLeftCell="C273" activePane="bottomRight" state="frozen"/>
      <selection pane="topRight" activeCell="C1" sqref="C1"/>
      <selection pane="bottomLeft" activeCell="A8" sqref="A8"/>
      <selection pane="bottomRight" activeCell="G290" sqref="G290:I292"/>
    </sheetView>
  </sheetViews>
  <sheetFormatPr baseColWidth="10" defaultColWidth="8.6640625" defaultRowHeight="14" x14ac:dyDescent="0"/>
  <cols>
    <col min="1" max="1" width="19.5" style="125" customWidth="1"/>
    <col min="2" max="2" width="14.6640625" customWidth="1"/>
    <col min="3" max="3" width="7.5" style="3" bestFit="1" customWidth="1"/>
    <col min="4" max="4" width="11.6640625" style="1" customWidth="1"/>
    <col min="5" max="5" width="8.5" style="132" bestFit="1" customWidth="1"/>
    <col min="6" max="6" width="9.1640625" style="20" customWidth="1"/>
    <col min="7" max="7" width="6.33203125" style="20" customWidth="1"/>
    <col min="8" max="8" width="8.33203125" style="20" customWidth="1"/>
    <col min="9" max="9" width="7.6640625" style="3" customWidth="1"/>
    <col min="10" max="10" width="6.83203125" customWidth="1"/>
    <col min="11" max="12" width="6.6640625" customWidth="1"/>
    <col min="13" max="13" width="10" customWidth="1"/>
    <col min="14" max="14" width="9.6640625" customWidth="1"/>
    <col min="15" max="15" width="8.6640625" customWidth="1"/>
    <col min="16" max="16" width="8.6640625" style="1" customWidth="1"/>
    <col min="17" max="17" width="6.33203125" style="10" bestFit="1" customWidth="1"/>
    <col min="18" max="18" width="9.5" style="3" customWidth="1"/>
  </cols>
  <sheetData>
    <row r="1" spans="1:18" s="61" customFormat="1" ht="56">
      <c r="A1" s="123" t="s">
        <v>170</v>
      </c>
      <c r="B1" s="57" t="s">
        <v>172</v>
      </c>
      <c r="C1" s="58" t="s">
        <v>146</v>
      </c>
      <c r="D1" s="54" t="s">
        <v>173</v>
      </c>
      <c r="E1" s="130" t="s">
        <v>174</v>
      </c>
      <c r="F1" s="131" t="s">
        <v>175</v>
      </c>
      <c r="G1" s="130" t="s">
        <v>176</v>
      </c>
      <c r="H1" s="131" t="s">
        <v>177</v>
      </c>
      <c r="I1" s="59" t="s">
        <v>178</v>
      </c>
      <c r="J1" s="60" t="s">
        <v>179</v>
      </c>
      <c r="K1" s="60" t="s">
        <v>181</v>
      </c>
      <c r="L1" s="60" t="s">
        <v>180</v>
      </c>
      <c r="M1" s="53" t="s">
        <v>20</v>
      </c>
      <c r="N1" s="53" t="s">
        <v>182</v>
      </c>
      <c r="O1" s="53" t="s">
        <v>183</v>
      </c>
      <c r="P1" s="54" t="s">
        <v>190</v>
      </c>
      <c r="Q1" s="129" t="s">
        <v>96</v>
      </c>
      <c r="R1" s="60" t="s">
        <v>41</v>
      </c>
    </row>
    <row r="2" spans="1:18" s="5" customFormat="1">
      <c r="A2" s="124">
        <v>41955</v>
      </c>
      <c r="B2" s="5" t="s">
        <v>114</v>
      </c>
      <c r="C2" s="12">
        <v>50</v>
      </c>
      <c r="D2" s="13">
        <v>0.25</v>
      </c>
      <c r="E2" s="103">
        <v>6.62</v>
      </c>
      <c r="F2" s="103">
        <v>2.4</v>
      </c>
      <c r="G2" s="103">
        <v>8.1</v>
      </c>
      <c r="H2" s="103">
        <v>38.200000000000003</v>
      </c>
      <c r="I2" s="13">
        <v>42.9</v>
      </c>
      <c r="J2" s="13">
        <f t="shared" ref="J2:J26" si="0">G2-F2</f>
        <v>5.6999999999999993</v>
      </c>
      <c r="K2" s="13">
        <f t="shared" ref="K2:K26" si="1">H2-G2</f>
        <v>30.1</v>
      </c>
      <c r="L2" s="13">
        <f t="shared" ref="L2:L26" si="2">I2-H2</f>
        <v>4.6999999999999957</v>
      </c>
      <c r="M2" s="12">
        <f t="shared" ref="M2:M33" si="3">((J2+K2+L2)*D2*50000)/C2</f>
        <v>10124.999999999998</v>
      </c>
      <c r="N2" s="5">
        <f t="shared" ref="N2:N33" si="4">(J2*D2*50000)/C2</f>
        <v>1424.9999999999998</v>
      </c>
      <c r="O2" s="5">
        <f t="shared" ref="O2:O33" si="5">(K2*D2*50000)/C2</f>
        <v>7525</v>
      </c>
      <c r="P2" s="13">
        <f>O2/N2</f>
        <v>5.2807017543859658</v>
      </c>
      <c r="Q2" s="46"/>
    </row>
    <row r="3" spans="1:18" s="5" customFormat="1">
      <c r="A3" s="124">
        <v>41955</v>
      </c>
      <c r="B3" s="5" t="s">
        <v>18</v>
      </c>
      <c r="C3" s="12">
        <v>50</v>
      </c>
      <c r="D3" s="13">
        <v>0.25</v>
      </c>
      <c r="E3" s="103">
        <v>8.16</v>
      </c>
      <c r="F3" s="103">
        <v>8.6999999999999993</v>
      </c>
      <c r="G3" s="103">
        <v>45.5</v>
      </c>
      <c r="H3" s="103">
        <v>52.4</v>
      </c>
      <c r="I3" s="13">
        <v>53.9</v>
      </c>
      <c r="J3" s="13">
        <f t="shared" si="0"/>
        <v>36.799999999999997</v>
      </c>
      <c r="K3" s="13">
        <f t="shared" si="1"/>
        <v>6.8999999999999986</v>
      </c>
      <c r="L3" s="13">
        <f t="shared" si="2"/>
        <v>1.5</v>
      </c>
      <c r="M3" s="12">
        <f t="shared" si="3"/>
        <v>11300</v>
      </c>
      <c r="N3" s="5">
        <f t="shared" si="4"/>
        <v>9199.9999999999982</v>
      </c>
      <c r="O3" s="5">
        <f t="shared" si="5"/>
        <v>1724.9999999999998</v>
      </c>
      <c r="P3" s="13">
        <f>O3/N3</f>
        <v>0.1875</v>
      </c>
      <c r="Q3" s="46"/>
      <c r="R3" s="5" t="s">
        <v>19</v>
      </c>
    </row>
    <row r="4" spans="1:18" s="5" customFormat="1">
      <c r="A4" s="124">
        <v>41968</v>
      </c>
      <c r="B4" s="5" t="s">
        <v>166</v>
      </c>
      <c r="C4" s="12">
        <v>50</v>
      </c>
      <c r="D4" s="13">
        <v>0.25</v>
      </c>
      <c r="E4" s="103">
        <v>6.69</v>
      </c>
      <c r="F4" s="103">
        <v>0.5</v>
      </c>
      <c r="G4" s="103">
        <v>18.100000000000001</v>
      </c>
      <c r="H4" s="103">
        <v>37.4</v>
      </c>
      <c r="I4" s="13">
        <v>39.700000000000003</v>
      </c>
      <c r="J4" s="13">
        <f t="shared" si="0"/>
        <v>17.600000000000001</v>
      </c>
      <c r="K4" s="13">
        <f t="shared" si="1"/>
        <v>19.299999999999997</v>
      </c>
      <c r="L4" s="13">
        <f t="shared" si="2"/>
        <v>2.3000000000000043</v>
      </c>
      <c r="M4" s="12">
        <f t="shared" si="3"/>
        <v>9800.0000000000018</v>
      </c>
      <c r="N4" s="5">
        <f t="shared" si="4"/>
        <v>4400.0000000000009</v>
      </c>
      <c r="O4" s="5">
        <f t="shared" si="5"/>
        <v>4824.9999999999991</v>
      </c>
      <c r="P4" s="13">
        <f t="shared" ref="P4:P15" si="6">O4/N4</f>
        <v>1.0965909090909087</v>
      </c>
      <c r="Q4" s="46"/>
      <c r="R4" s="12"/>
    </row>
    <row r="5" spans="1:18" s="5" customFormat="1">
      <c r="A5" s="124">
        <v>41968</v>
      </c>
      <c r="B5" s="5" t="s">
        <v>114</v>
      </c>
      <c r="C5" s="12">
        <v>50</v>
      </c>
      <c r="D5" s="13">
        <v>0.25</v>
      </c>
      <c r="E5" s="103">
        <v>6.52</v>
      </c>
      <c r="F5" s="103">
        <v>2.6</v>
      </c>
      <c r="G5" s="103">
        <v>8.1999999999999993</v>
      </c>
      <c r="H5" s="103">
        <v>38</v>
      </c>
      <c r="I5" s="13">
        <v>41.2</v>
      </c>
      <c r="J5" s="13">
        <f t="shared" si="0"/>
        <v>5.6</v>
      </c>
      <c r="K5" s="13">
        <f t="shared" si="1"/>
        <v>29.8</v>
      </c>
      <c r="L5" s="13">
        <f t="shared" si="2"/>
        <v>3.2000000000000028</v>
      </c>
      <c r="M5" s="12">
        <f t="shared" si="3"/>
        <v>9650</v>
      </c>
      <c r="N5" s="5">
        <f t="shared" si="4"/>
        <v>1400</v>
      </c>
      <c r="O5" s="5">
        <f t="shared" si="5"/>
        <v>7450</v>
      </c>
      <c r="P5" s="13">
        <f t="shared" si="6"/>
        <v>5.3214285714285712</v>
      </c>
      <c r="Q5" s="46"/>
      <c r="R5" s="12"/>
    </row>
    <row r="6" spans="1:18" s="5" customFormat="1">
      <c r="A6" s="124">
        <v>41969</v>
      </c>
      <c r="B6" s="5" t="s">
        <v>114</v>
      </c>
      <c r="C6" s="12">
        <v>50</v>
      </c>
      <c r="D6" s="13">
        <v>0.25</v>
      </c>
      <c r="E6" s="103">
        <v>7.1</v>
      </c>
      <c r="F6" s="103">
        <v>1.2</v>
      </c>
      <c r="G6" s="103">
        <v>18.5</v>
      </c>
      <c r="H6" s="103">
        <v>38.9</v>
      </c>
      <c r="I6" s="13">
        <v>44.1</v>
      </c>
      <c r="J6" s="13">
        <f t="shared" si="0"/>
        <v>17.3</v>
      </c>
      <c r="K6" s="13">
        <f t="shared" si="1"/>
        <v>20.399999999999999</v>
      </c>
      <c r="L6" s="13">
        <f t="shared" si="2"/>
        <v>5.2000000000000028</v>
      </c>
      <c r="M6" s="12">
        <f t="shared" si="3"/>
        <v>10725.000000000002</v>
      </c>
      <c r="N6" s="5">
        <f t="shared" si="4"/>
        <v>4325</v>
      </c>
      <c r="O6" s="5">
        <f t="shared" si="5"/>
        <v>5099.9999999999991</v>
      </c>
      <c r="P6" s="13">
        <f t="shared" si="6"/>
        <v>1.1791907514450866</v>
      </c>
      <c r="Q6" s="46"/>
      <c r="R6" s="12"/>
    </row>
    <row r="7" spans="1:18" s="5" customFormat="1">
      <c r="A7" s="124">
        <v>41969</v>
      </c>
      <c r="B7" s="5" t="s">
        <v>18</v>
      </c>
      <c r="C7" s="12">
        <v>50</v>
      </c>
      <c r="D7" s="13">
        <v>0.25</v>
      </c>
      <c r="E7" s="103">
        <v>7.74</v>
      </c>
      <c r="F7" s="103">
        <v>0</v>
      </c>
      <c r="G7" s="103">
        <v>37.5</v>
      </c>
      <c r="H7" s="103">
        <v>47.95</v>
      </c>
      <c r="I7" s="13">
        <v>48.6</v>
      </c>
      <c r="J7" s="13">
        <f t="shared" si="0"/>
        <v>37.5</v>
      </c>
      <c r="K7" s="13">
        <f t="shared" si="1"/>
        <v>10.450000000000003</v>
      </c>
      <c r="L7" s="13">
        <f t="shared" si="2"/>
        <v>0.64999999999999858</v>
      </c>
      <c r="M7" s="12">
        <f t="shared" si="3"/>
        <v>12150</v>
      </c>
      <c r="N7" s="5">
        <f t="shared" si="4"/>
        <v>9375</v>
      </c>
      <c r="O7" s="5">
        <f t="shared" si="5"/>
        <v>2612.5000000000005</v>
      </c>
      <c r="P7" s="13">
        <f t="shared" si="6"/>
        <v>0.27866666666666673</v>
      </c>
      <c r="Q7" s="46"/>
      <c r="R7" s="12"/>
    </row>
    <row r="8" spans="1:18" s="5" customFormat="1">
      <c r="A8" s="124">
        <v>41971</v>
      </c>
      <c r="B8" s="5" t="s">
        <v>114</v>
      </c>
      <c r="C8" s="12">
        <v>50</v>
      </c>
      <c r="D8" s="13">
        <v>0.25</v>
      </c>
      <c r="E8" s="103">
        <v>7.02</v>
      </c>
      <c r="F8" s="103">
        <v>0.5</v>
      </c>
      <c r="G8" s="103">
        <v>15</v>
      </c>
      <c r="H8" s="103">
        <v>34.200000000000003</v>
      </c>
      <c r="I8" s="13">
        <v>38.700000000000003</v>
      </c>
      <c r="J8" s="13">
        <f t="shared" si="0"/>
        <v>14.5</v>
      </c>
      <c r="K8" s="13">
        <f t="shared" si="1"/>
        <v>19.200000000000003</v>
      </c>
      <c r="L8" s="13">
        <f t="shared" si="2"/>
        <v>4.5</v>
      </c>
      <c r="M8" s="12">
        <f t="shared" si="3"/>
        <v>9550.0000000000018</v>
      </c>
      <c r="N8" s="5">
        <f t="shared" si="4"/>
        <v>3625</v>
      </c>
      <c r="O8" s="5">
        <f t="shared" si="5"/>
        <v>4800.0000000000009</v>
      </c>
      <c r="P8" s="13">
        <f t="shared" si="6"/>
        <v>1.324137931034483</v>
      </c>
      <c r="Q8" s="46"/>
      <c r="R8" s="12"/>
    </row>
    <row r="9" spans="1:18" s="5" customFormat="1">
      <c r="A9" s="124">
        <v>41971</v>
      </c>
      <c r="B9" s="5" t="s">
        <v>18</v>
      </c>
      <c r="C9" s="12">
        <v>50</v>
      </c>
      <c r="D9" s="13">
        <v>0.25</v>
      </c>
      <c r="E9" s="103">
        <v>8.2100000000000009</v>
      </c>
      <c r="F9" s="103">
        <v>0</v>
      </c>
      <c r="G9" s="103">
        <v>31.9</v>
      </c>
      <c r="H9" s="103">
        <v>42.8</v>
      </c>
      <c r="I9" s="13">
        <v>43.9</v>
      </c>
      <c r="J9" s="13">
        <f t="shared" si="0"/>
        <v>31.9</v>
      </c>
      <c r="K9" s="13">
        <f t="shared" si="1"/>
        <v>10.899999999999999</v>
      </c>
      <c r="L9" s="13">
        <f t="shared" si="2"/>
        <v>1.1000000000000014</v>
      </c>
      <c r="M9" s="12">
        <f t="shared" si="3"/>
        <v>10975</v>
      </c>
      <c r="N9" s="5">
        <f t="shared" si="4"/>
        <v>7975</v>
      </c>
      <c r="O9" s="5">
        <f t="shared" si="5"/>
        <v>2724.9999999999995</v>
      </c>
      <c r="P9" s="13">
        <f t="shared" si="6"/>
        <v>0.34169278996865199</v>
      </c>
      <c r="Q9" s="46"/>
      <c r="R9" s="12"/>
    </row>
    <row r="10" spans="1:18" s="5" customFormat="1">
      <c r="A10" s="124">
        <v>41982</v>
      </c>
      <c r="B10" s="5" t="s">
        <v>166</v>
      </c>
      <c r="C10" s="12">
        <v>50</v>
      </c>
      <c r="D10" s="13">
        <v>0.25</v>
      </c>
      <c r="E10" s="103">
        <v>6.64</v>
      </c>
      <c r="F10" s="103">
        <v>0</v>
      </c>
      <c r="G10" s="103">
        <v>13.4</v>
      </c>
      <c r="H10" s="103">
        <v>29.9</v>
      </c>
      <c r="I10" s="13">
        <v>32.5</v>
      </c>
      <c r="J10" s="13">
        <f t="shared" si="0"/>
        <v>13.4</v>
      </c>
      <c r="K10" s="13">
        <f t="shared" si="1"/>
        <v>16.5</v>
      </c>
      <c r="L10" s="13">
        <f t="shared" si="2"/>
        <v>2.6000000000000014</v>
      </c>
      <c r="M10" s="12">
        <f t="shared" si="3"/>
        <v>8125</v>
      </c>
      <c r="N10" s="5">
        <f t="shared" si="4"/>
        <v>3350</v>
      </c>
      <c r="O10" s="5">
        <f t="shared" si="5"/>
        <v>4125</v>
      </c>
      <c r="P10" s="13">
        <f t="shared" si="6"/>
        <v>1.2313432835820894</v>
      </c>
      <c r="Q10" s="6"/>
      <c r="R10" s="12"/>
    </row>
    <row r="11" spans="1:18" s="5" customFormat="1">
      <c r="A11" s="124">
        <v>41982</v>
      </c>
      <c r="B11" s="5" t="s">
        <v>114</v>
      </c>
      <c r="C11" s="12">
        <v>50</v>
      </c>
      <c r="D11" s="56">
        <v>0.25</v>
      </c>
      <c r="E11" s="103">
        <v>6.91</v>
      </c>
      <c r="F11" s="103">
        <v>0</v>
      </c>
      <c r="G11" s="103">
        <v>6.7</v>
      </c>
      <c r="H11" s="103">
        <v>24.4</v>
      </c>
      <c r="I11" s="13">
        <v>28</v>
      </c>
      <c r="J11" s="13">
        <f t="shared" si="0"/>
        <v>6.7</v>
      </c>
      <c r="K11" s="13">
        <f t="shared" si="1"/>
        <v>17.7</v>
      </c>
      <c r="L11" s="13">
        <f t="shared" si="2"/>
        <v>3.6000000000000014</v>
      </c>
      <c r="M11" s="12">
        <f t="shared" si="3"/>
        <v>7000</v>
      </c>
      <c r="N11" s="5">
        <f t="shared" si="4"/>
        <v>1675</v>
      </c>
      <c r="O11" s="5">
        <f t="shared" si="5"/>
        <v>4425</v>
      </c>
      <c r="P11" s="13">
        <f t="shared" si="6"/>
        <v>2.6417910447761193</v>
      </c>
      <c r="Q11" s="28"/>
      <c r="R11" s="12"/>
    </row>
    <row r="12" spans="1:18" s="5" customFormat="1">
      <c r="A12" s="124">
        <v>41982</v>
      </c>
      <c r="B12" s="5" t="s">
        <v>22</v>
      </c>
      <c r="C12" s="12">
        <v>50</v>
      </c>
      <c r="D12" s="13">
        <v>0.25</v>
      </c>
      <c r="E12" s="103">
        <v>8.17</v>
      </c>
      <c r="F12" s="103">
        <v>0</v>
      </c>
      <c r="G12" s="103">
        <v>32.700000000000003</v>
      </c>
      <c r="H12" s="103">
        <v>41.8</v>
      </c>
      <c r="I12" s="13">
        <v>42.7</v>
      </c>
      <c r="J12" s="13">
        <f t="shared" si="0"/>
        <v>32.700000000000003</v>
      </c>
      <c r="K12" s="13">
        <f t="shared" si="1"/>
        <v>9.0999999999999943</v>
      </c>
      <c r="L12" s="13">
        <f t="shared" si="2"/>
        <v>0.90000000000000568</v>
      </c>
      <c r="M12" s="12">
        <f t="shared" si="3"/>
        <v>10675</v>
      </c>
      <c r="N12" s="5">
        <f t="shared" si="4"/>
        <v>8175.0000000000009</v>
      </c>
      <c r="O12" s="5">
        <f t="shared" si="5"/>
        <v>2274.9999999999986</v>
      </c>
      <c r="P12" s="13">
        <f t="shared" si="6"/>
        <v>0.27828746177370012</v>
      </c>
      <c r="Q12" s="28"/>
      <c r="R12" s="12"/>
    </row>
    <row r="13" spans="1:18" s="5" customFormat="1">
      <c r="A13" s="124">
        <v>41982</v>
      </c>
      <c r="B13" s="5" t="s">
        <v>112</v>
      </c>
      <c r="C13" s="12">
        <v>50</v>
      </c>
      <c r="D13" s="13">
        <v>0.25</v>
      </c>
      <c r="E13" s="103">
        <v>7.45</v>
      </c>
      <c r="F13" s="74">
        <v>0</v>
      </c>
      <c r="G13" s="74">
        <v>30.5</v>
      </c>
      <c r="H13" s="74">
        <v>43.4</v>
      </c>
      <c r="I13" s="12">
        <v>44.6</v>
      </c>
      <c r="J13" s="13">
        <f t="shared" si="0"/>
        <v>30.5</v>
      </c>
      <c r="K13" s="13">
        <f t="shared" si="1"/>
        <v>12.899999999999999</v>
      </c>
      <c r="L13" s="13">
        <f t="shared" si="2"/>
        <v>1.2000000000000028</v>
      </c>
      <c r="M13" s="12">
        <f t="shared" si="3"/>
        <v>11150</v>
      </c>
      <c r="N13" s="5">
        <f t="shared" si="4"/>
        <v>7625</v>
      </c>
      <c r="O13" s="5">
        <f t="shared" si="5"/>
        <v>3224.9999999999995</v>
      </c>
      <c r="P13" s="13">
        <f t="shared" si="6"/>
        <v>0.42295081967213111</v>
      </c>
      <c r="Q13" s="28"/>
      <c r="R13" s="12"/>
    </row>
    <row r="14" spans="1:18" s="5" customFormat="1">
      <c r="A14" s="124">
        <v>41982</v>
      </c>
      <c r="B14" s="5" t="s">
        <v>169</v>
      </c>
      <c r="C14" s="12">
        <v>50</v>
      </c>
      <c r="D14" s="13">
        <v>0.25</v>
      </c>
      <c r="E14" s="103">
        <v>7.73</v>
      </c>
      <c r="F14" s="74">
        <v>0</v>
      </c>
      <c r="G14" s="74">
        <v>29.7</v>
      </c>
      <c r="H14" s="74">
        <v>42.4</v>
      </c>
      <c r="I14" s="12">
        <v>43.5</v>
      </c>
      <c r="J14" s="13">
        <f t="shared" si="0"/>
        <v>29.7</v>
      </c>
      <c r="K14" s="13">
        <f t="shared" si="1"/>
        <v>12.7</v>
      </c>
      <c r="L14" s="13">
        <f t="shared" si="2"/>
        <v>1.1000000000000014</v>
      </c>
      <c r="M14" s="12">
        <f t="shared" si="3"/>
        <v>10875</v>
      </c>
      <c r="N14" s="5">
        <f t="shared" si="4"/>
        <v>7425</v>
      </c>
      <c r="O14" s="5">
        <f t="shared" si="5"/>
        <v>3175</v>
      </c>
      <c r="P14" s="13">
        <f t="shared" si="6"/>
        <v>0.42760942760942761</v>
      </c>
      <c r="Q14" s="28"/>
      <c r="R14" s="12"/>
    </row>
    <row r="15" spans="1:18" s="5" customFormat="1">
      <c r="A15" s="124">
        <v>41982</v>
      </c>
      <c r="B15" s="5" t="s">
        <v>113</v>
      </c>
      <c r="C15" s="12">
        <v>50</v>
      </c>
      <c r="D15" s="13">
        <v>0.25</v>
      </c>
      <c r="E15" s="103">
        <v>8.11</v>
      </c>
      <c r="F15" s="74">
        <v>0</v>
      </c>
      <c r="G15" s="74">
        <v>31.6</v>
      </c>
      <c r="H15" s="74">
        <v>42</v>
      </c>
      <c r="I15" s="12">
        <v>42.8</v>
      </c>
      <c r="J15" s="13">
        <f t="shared" si="0"/>
        <v>31.6</v>
      </c>
      <c r="K15" s="13">
        <f t="shared" si="1"/>
        <v>10.399999999999999</v>
      </c>
      <c r="L15" s="13">
        <f t="shared" si="2"/>
        <v>0.79999999999999716</v>
      </c>
      <c r="M15" s="12">
        <f t="shared" si="3"/>
        <v>10700</v>
      </c>
      <c r="N15" s="5">
        <f t="shared" si="4"/>
        <v>7900</v>
      </c>
      <c r="O15" s="5">
        <f t="shared" si="5"/>
        <v>2599.9999999999995</v>
      </c>
      <c r="P15" s="13">
        <f t="shared" si="6"/>
        <v>0.32911392405063283</v>
      </c>
      <c r="Q15" s="46"/>
      <c r="R15" s="12"/>
    </row>
    <row r="16" spans="1:18" s="5" customFormat="1">
      <c r="A16" s="124">
        <v>41997</v>
      </c>
      <c r="B16" s="15" t="s">
        <v>114</v>
      </c>
      <c r="C16" s="12">
        <v>50</v>
      </c>
      <c r="D16" s="13">
        <v>0.25</v>
      </c>
      <c r="E16" s="103">
        <v>6.32</v>
      </c>
      <c r="F16" s="74">
        <v>0</v>
      </c>
      <c r="G16" s="74">
        <v>4.5999999999999996</v>
      </c>
      <c r="H16" s="74">
        <v>35.1</v>
      </c>
      <c r="I16" s="12">
        <v>39.700000000000003</v>
      </c>
      <c r="J16" s="13">
        <f t="shared" si="0"/>
        <v>4.5999999999999996</v>
      </c>
      <c r="K16" s="13">
        <f t="shared" si="1"/>
        <v>30.5</v>
      </c>
      <c r="L16" s="13">
        <f t="shared" si="2"/>
        <v>4.6000000000000014</v>
      </c>
      <c r="M16" s="12">
        <f t="shared" si="3"/>
        <v>9925.0000000000018</v>
      </c>
      <c r="N16" s="5">
        <f t="shared" si="4"/>
        <v>1149.9999999999998</v>
      </c>
      <c r="O16" s="5">
        <f t="shared" si="5"/>
        <v>7625</v>
      </c>
      <c r="P16" s="13">
        <f t="shared" ref="P16:P17" si="7">O16/N16</f>
        <v>6.6304347826086971</v>
      </c>
      <c r="Q16" s="46"/>
      <c r="R16" s="12" t="s">
        <v>31</v>
      </c>
    </row>
    <row r="17" spans="1:18" s="5" customFormat="1">
      <c r="A17" s="124">
        <v>41997</v>
      </c>
      <c r="B17" s="5" t="s">
        <v>112</v>
      </c>
      <c r="C17" s="12">
        <v>50</v>
      </c>
      <c r="D17" s="13">
        <v>0.25</v>
      </c>
      <c r="E17" s="103">
        <v>7.9</v>
      </c>
      <c r="F17" s="74">
        <v>0</v>
      </c>
      <c r="G17" s="74">
        <v>28.4</v>
      </c>
      <c r="H17" s="74">
        <v>39.9</v>
      </c>
      <c r="I17" s="12">
        <v>41.2</v>
      </c>
      <c r="J17" s="13">
        <f t="shared" si="0"/>
        <v>28.4</v>
      </c>
      <c r="K17" s="13">
        <f t="shared" si="1"/>
        <v>11.5</v>
      </c>
      <c r="L17" s="13">
        <f t="shared" si="2"/>
        <v>1.3000000000000043</v>
      </c>
      <c r="M17" s="12">
        <f t="shared" si="3"/>
        <v>10300.000000000002</v>
      </c>
      <c r="N17" s="5">
        <f t="shared" si="4"/>
        <v>7100</v>
      </c>
      <c r="O17" s="5">
        <f t="shared" si="5"/>
        <v>2875</v>
      </c>
      <c r="P17" s="13">
        <f t="shared" si="7"/>
        <v>0.40492957746478875</v>
      </c>
      <c r="Q17" s="46"/>
      <c r="R17" s="12" t="s">
        <v>31</v>
      </c>
    </row>
    <row r="18" spans="1:18" s="5" customFormat="1">
      <c r="A18" s="124">
        <v>42002</v>
      </c>
      <c r="B18" s="15" t="s">
        <v>114</v>
      </c>
      <c r="C18" s="12">
        <v>50</v>
      </c>
      <c r="D18" s="13">
        <v>0.25</v>
      </c>
      <c r="E18" s="103">
        <v>6.22</v>
      </c>
      <c r="F18" s="74">
        <v>0</v>
      </c>
      <c r="G18" s="74">
        <v>11.2</v>
      </c>
      <c r="H18" s="74">
        <v>39</v>
      </c>
      <c r="I18" s="12">
        <v>42.6</v>
      </c>
      <c r="J18" s="13">
        <f t="shared" si="0"/>
        <v>11.2</v>
      </c>
      <c r="K18" s="13">
        <f t="shared" si="1"/>
        <v>27.8</v>
      </c>
      <c r="L18" s="13">
        <f t="shared" si="2"/>
        <v>3.6000000000000014</v>
      </c>
      <c r="M18" s="12">
        <f t="shared" si="3"/>
        <v>10650</v>
      </c>
      <c r="N18" s="5">
        <f t="shared" si="4"/>
        <v>2800</v>
      </c>
      <c r="O18" s="5">
        <f t="shared" si="5"/>
        <v>6950</v>
      </c>
      <c r="P18" s="13">
        <f t="shared" ref="P18" si="8">O18/N18</f>
        <v>2.4821428571428572</v>
      </c>
      <c r="Q18" s="46"/>
      <c r="R18" s="12"/>
    </row>
    <row r="19" spans="1:18" s="5" customFormat="1">
      <c r="A19" s="124">
        <v>42002</v>
      </c>
      <c r="B19" s="5" t="s">
        <v>112</v>
      </c>
      <c r="C19" s="12">
        <v>50</v>
      </c>
      <c r="D19" s="13">
        <v>0.25</v>
      </c>
      <c r="E19" s="103">
        <v>8.1199999999999992</v>
      </c>
      <c r="F19" s="74">
        <v>0</v>
      </c>
      <c r="G19" s="74">
        <v>34.5</v>
      </c>
      <c r="H19" s="74">
        <v>44.5</v>
      </c>
      <c r="I19" s="12">
        <v>45.5</v>
      </c>
      <c r="J19" s="13">
        <f t="shared" si="0"/>
        <v>34.5</v>
      </c>
      <c r="K19" s="13">
        <f t="shared" si="1"/>
        <v>10</v>
      </c>
      <c r="L19" s="13">
        <f t="shared" si="2"/>
        <v>1</v>
      </c>
      <c r="M19" s="12">
        <f t="shared" si="3"/>
        <v>11375</v>
      </c>
      <c r="N19" s="5">
        <f t="shared" si="4"/>
        <v>8625</v>
      </c>
      <c r="O19" s="5">
        <f t="shared" si="5"/>
        <v>2500</v>
      </c>
      <c r="P19" s="13">
        <f t="shared" ref="P19:P21" si="9">O19/N19</f>
        <v>0.28985507246376813</v>
      </c>
      <c r="Q19" s="46"/>
      <c r="R19" s="12"/>
    </row>
    <row r="20" spans="1:18" s="5" customFormat="1">
      <c r="A20" s="124">
        <v>42009</v>
      </c>
      <c r="B20" s="15" t="s">
        <v>114</v>
      </c>
      <c r="C20" s="12">
        <v>50</v>
      </c>
      <c r="D20" s="13">
        <v>0.25</v>
      </c>
      <c r="E20" s="103">
        <v>5.84</v>
      </c>
      <c r="F20" s="74">
        <v>0</v>
      </c>
      <c r="G20" s="74">
        <v>2.4</v>
      </c>
      <c r="H20" s="74">
        <v>39.9</v>
      </c>
      <c r="I20" s="12">
        <v>44.5</v>
      </c>
      <c r="J20" s="13">
        <f t="shared" si="0"/>
        <v>2.4</v>
      </c>
      <c r="K20" s="13">
        <f t="shared" si="1"/>
        <v>37.5</v>
      </c>
      <c r="L20" s="13">
        <f t="shared" si="2"/>
        <v>4.6000000000000014</v>
      </c>
      <c r="M20" s="12">
        <f t="shared" si="3"/>
        <v>11125</v>
      </c>
      <c r="N20" s="5">
        <f t="shared" si="4"/>
        <v>600</v>
      </c>
      <c r="O20" s="5">
        <f t="shared" si="5"/>
        <v>9375</v>
      </c>
      <c r="P20" s="13">
        <f t="shared" si="9"/>
        <v>15.625</v>
      </c>
      <c r="Q20" s="46"/>
      <c r="R20" s="12" t="s">
        <v>32</v>
      </c>
    </row>
    <row r="21" spans="1:18" s="5" customFormat="1">
      <c r="A21" s="124">
        <v>42009</v>
      </c>
      <c r="B21" s="5" t="s">
        <v>112</v>
      </c>
      <c r="C21" s="12">
        <v>50</v>
      </c>
      <c r="D21" s="13">
        <v>0.25</v>
      </c>
      <c r="E21" s="103">
        <v>8.2899999999999991</v>
      </c>
      <c r="F21" s="74">
        <v>0</v>
      </c>
      <c r="G21" s="74">
        <v>38.799999999999997</v>
      </c>
      <c r="H21" s="74">
        <v>44.8</v>
      </c>
      <c r="I21" s="12">
        <v>46.8</v>
      </c>
      <c r="J21" s="13">
        <f t="shared" si="0"/>
        <v>38.799999999999997</v>
      </c>
      <c r="K21" s="13">
        <f t="shared" si="1"/>
        <v>6</v>
      </c>
      <c r="L21" s="13">
        <f t="shared" si="2"/>
        <v>2</v>
      </c>
      <c r="M21" s="12">
        <f t="shared" si="3"/>
        <v>11700</v>
      </c>
      <c r="N21" s="5">
        <f t="shared" si="4"/>
        <v>9699.9999999999982</v>
      </c>
      <c r="O21" s="5">
        <f t="shared" si="5"/>
        <v>1500</v>
      </c>
      <c r="P21" s="13">
        <f t="shared" si="9"/>
        <v>0.15463917525773199</v>
      </c>
      <c r="Q21" s="46"/>
      <c r="R21" s="12" t="s">
        <v>32</v>
      </c>
    </row>
    <row r="22" spans="1:18" s="5" customFormat="1">
      <c r="A22" s="124">
        <v>42024</v>
      </c>
      <c r="B22" s="15" t="s">
        <v>114</v>
      </c>
      <c r="C22" s="12">
        <v>50</v>
      </c>
      <c r="D22" s="13">
        <v>0.25</v>
      </c>
      <c r="E22" s="103">
        <v>6.34</v>
      </c>
      <c r="F22" s="74">
        <v>0</v>
      </c>
      <c r="G22" s="74">
        <v>10.5</v>
      </c>
      <c r="H22" s="74">
        <v>37.299999999999997</v>
      </c>
      <c r="I22" s="12">
        <v>40.5</v>
      </c>
      <c r="J22" s="13">
        <f t="shared" si="0"/>
        <v>10.5</v>
      </c>
      <c r="K22" s="13">
        <f t="shared" si="1"/>
        <v>26.799999999999997</v>
      </c>
      <c r="L22" s="13">
        <f t="shared" si="2"/>
        <v>3.2000000000000028</v>
      </c>
      <c r="M22" s="12">
        <f t="shared" si="3"/>
        <v>10125</v>
      </c>
      <c r="N22" s="5">
        <f t="shared" si="4"/>
        <v>2625</v>
      </c>
      <c r="O22" s="5">
        <f t="shared" si="5"/>
        <v>6699.9999999999991</v>
      </c>
      <c r="P22" s="13">
        <f t="shared" ref="P22" si="10">O22/N22</f>
        <v>2.5523809523809522</v>
      </c>
      <c r="Q22" s="46"/>
      <c r="R22" s="12"/>
    </row>
    <row r="23" spans="1:18" s="5" customFormat="1">
      <c r="A23" s="124">
        <v>42024</v>
      </c>
      <c r="B23" s="5" t="s">
        <v>112</v>
      </c>
      <c r="C23" s="12">
        <v>50</v>
      </c>
      <c r="D23" s="13">
        <v>0.25</v>
      </c>
      <c r="E23" s="103">
        <v>8.32</v>
      </c>
      <c r="F23" s="74">
        <v>0</v>
      </c>
      <c r="G23" s="74">
        <v>32.6</v>
      </c>
      <c r="H23" s="74">
        <v>37.9</v>
      </c>
      <c r="I23" s="12">
        <v>39.6</v>
      </c>
      <c r="J23" s="13">
        <f t="shared" si="0"/>
        <v>32.6</v>
      </c>
      <c r="K23" s="13">
        <f t="shared" si="1"/>
        <v>5.2999999999999972</v>
      </c>
      <c r="L23" s="13">
        <f t="shared" si="2"/>
        <v>1.7000000000000028</v>
      </c>
      <c r="M23" s="12">
        <f t="shared" si="3"/>
        <v>9900</v>
      </c>
      <c r="N23" s="5">
        <f t="shared" si="4"/>
        <v>8150</v>
      </c>
      <c r="O23" s="5">
        <f t="shared" si="5"/>
        <v>1324.9999999999993</v>
      </c>
      <c r="P23" s="13">
        <f t="shared" ref="P23" si="11">O23/N23</f>
        <v>0.16257668711656434</v>
      </c>
      <c r="Q23" s="46"/>
      <c r="R23" s="12" t="s">
        <v>87</v>
      </c>
    </row>
    <row r="24" spans="1:18" s="5" customFormat="1">
      <c r="A24" s="124">
        <v>42062.625</v>
      </c>
      <c r="B24" s="15" t="s">
        <v>114</v>
      </c>
      <c r="C24" s="12">
        <v>50</v>
      </c>
      <c r="D24" s="13">
        <v>0.25</v>
      </c>
      <c r="E24" s="103">
        <v>5.2</v>
      </c>
      <c r="F24" s="74">
        <v>0</v>
      </c>
      <c r="G24" s="74"/>
      <c r="H24" s="74">
        <v>17.600000000000001</v>
      </c>
      <c r="I24" s="12">
        <v>22.7</v>
      </c>
      <c r="J24" s="13">
        <f t="shared" si="0"/>
        <v>0</v>
      </c>
      <c r="K24" s="13">
        <f t="shared" si="1"/>
        <v>17.600000000000001</v>
      </c>
      <c r="L24" s="13">
        <f t="shared" si="2"/>
        <v>5.0999999999999979</v>
      </c>
      <c r="M24" s="12">
        <f t="shared" si="3"/>
        <v>5675</v>
      </c>
      <c r="N24" s="5">
        <f t="shared" si="4"/>
        <v>0</v>
      </c>
      <c r="O24" s="5">
        <f t="shared" si="5"/>
        <v>4400.0000000000009</v>
      </c>
      <c r="P24" s="13"/>
      <c r="Q24" s="46"/>
      <c r="R24" s="12"/>
    </row>
    <row r="25" spans="1:18" s="5" customFormat="1">
      <c r="A25" s="126">
        <v>42062.635416666664</v>
      </c>
      <c r="B25" s="5" t="s">
        <v>112</v>
      </c>
      <c r="C25" s="12">
        <v>50</v>
      </c>
      <c r="D25" s="13">
        <v>0.25</v>
      </c>
      <c r="E25" s="103">
        <v>7.8</v>
      </c>
      <c r="F25" s="74">
        <v>0</v>
      </c>
      <c r="G25" s="74">
        <v>29.7</v>
      </c>
      <c r="H25" s="74">
        <v>35.9</v>
      </c>
      <c r="I25" s="12">
        <v>36</v>
      </c>
      <c r="J25" s="13">
        <f t="shared" si="0"/>
        <v>29.7</v>
      </c>
      <c r="K25" s="13">
        <f t="shared" si="1"/>
        <v>6.1999999999999993</v>
      </c>
      <c r="L25" s="13">
        <f t="shared" si="2"/>
        <v>0.10000000000000142</v>
      </c>
      <c r="M25" s="12">
        <f t="shared" si="3"/>
        <v>9000</v>
      </c>
      <c r="N25" s="5">
        <f t="shared" si="4"/>
        <v>7425</v>
      </c>
      <c r="O25" s="5">
        <f t="shared" si="5"/>
        <v>1549.9999999999998</v>
      </c>
      <c r="P25" s="13">
        <f t="shared" ref="P25:P31" si="12">O25/N25</f>
        <v>0.20875420875420872</v>
      </c>
      <c r="Q25" s="46"/>
      <c r="R25" s="12" t="s">
        <v>87</v>
      </c>
    </row>
    <row r="26" spans="1:18" s="5" customFormat="1">
      <c r="A26" s="124">
        <v>42101</v>
      </c>
      <c r="B26" s="15" t="s">
        <v>114</v>
      </c>
      <c r="C26" s="12">
        <v>50</v>
      </c>
      <c r="D26" s="13">
        <v>0.25</v>
      </c>
      <c r="E26" s="103">
        <v>4.62</v>
      </c>
      <c r="F26" s="74">
        <v>0</v>
      </c>
      <c r="G26" s="74"/>
      <c r="H26" s="74">
        <v>5.9</v>
      </c>
      <c r="I26" s="12">
        <v>10.4</v>
      </c>
      <c r="J26" s="13">
        <f t="shared" si="0"/>
        <v>0</v>
      </c>
      <c r="K26" s="13">
        <f t="shared" si="1"/>
        <v>5.9</v>
      </c>
      <c r="L26" s="13">
        <f t="shared" si="2"/>
        <v>4.5</v>
      </c>
      <c r="M26" s="12">
        <f t="shared" si="3"/>
        <v>2600</v>
      </c>
      <c r="N26" s="5">
        <f t="shared" si="4"/>
        <v>0</v>
      </c>
      <c r="O26" s="5">
        <f t="shared" si="5"/>
        <v>1475</v>
      </c>
      <c r="P26" s="13"/>
      <c r="Q26" s="46"/>
      <c r="R26" s="12" t="s">
        <v>111</v>
      </c>
    </row>
    <row r="27" spans="1:18" s="5" customFormat="1">
      <c r="A27" s="124">
        <v>42101</v>
      </c>
      <c r="B27" s="15" t="s">
        <v>114</v>
      </c>
      <c r="C27" s="12">
        <v>50</v>
      </c>
      <c r="D27" s="13">
        <v>0.25</v>
      </c>
      <c r="E27" s="103">
        <v>4.6100000000000003</v>
      </c>
      <c r="F27" s="74">
        <v>10.4</v>
      </c>
      <c r="G27" s="74"/>
      <c r="H27" s="74">
        <v>16.3</v>
      </c>
      <c r="I27" s="12">
        <v>20.9</v>
      </c>
      <c r="J27" s="13">
        <v>0</v>
      </c>
      <c r="K27" s="13">
        <v>5.9</v>
      </c>
      <c r="L27" s="13">
        <f t="shared" ref="L27:L58" si="13">I27-H27</f>
        <v>4.5999999999999979</v>
      </c>
      <c r="M27" s="12">
        <f t="shared" si="3"/>
        <v>2624.9999999999995</v>
      </c>
      <c r="N27" s="5">
        <f t="shared" si="4"/>
        <v>0</v>
      </c>
      <c r="O27" s="5">
        <f t="shared" si="5"/>
        <v>1475</v>
      </c>
      <c r="P27" s="13"/>
      <c r="Q27" s="46"/>
      <c r="R27" s="12" t="s">
        <v>111</v>
      </c>
    </row>
    <row r="28" spans="1:18" s="5" customFormat="1">
      <c r="A28" s="124">
        <v>42101</v>
      </c>
      <c r="B28" s="15" t="s">
        <v>114</v>
      </c>
      <c r="C28" s="12">
        <v>50</v>
      </c>
      <c r="D28" s="13">
        <v>0.25</v>
      </c>
      <c r="E28" s="103">
        <v>4.6100000000000003</v>
      </c>
      <c r="F28" s="74">
        <v>21</v>
      </c>
      <c r="G28" s="74"/>
      <c r="H28" s="74">
        <v>27.2</v>
      </c>
      <c r="I28" s="12">
        <v>31.3</v>
      </c>
      <c r="J28" s="13">
        <v>0</v>
      </c>
      <c r="K28" s="13">
        <v>6.2</v>
      </c>
      <c r="L28" s="13">
        <f t="shared" si="13"/>
        <v>4.1000000000000014</v>
      </c>
      <c r="M28" s="12">
        <f t="shared" si="3"/>
        <v>2575.0000000000005</v>
      </c>
      <c r="N28" s="5">
        <f t="shared" si="4"/>
        <v>0</v>
      </c>
      <c r="O28" s="5">
        <f t="shared" si="5"/>
        <v>1550</v>
      </c>
      <c r="P28" s="13"/>
      <c r="Q28" s="46"/>
      <c r="R28" s="12" t="s">
        <v>111</v>
      </c>
    </row>
    <row r="29" spans="1:18" s="5" customFormat="1">
      <c r="A29" s="124">
        <v>42101</v>
      </c>
      <c r="B29" s="5" t="s">
        <v>112</v>
      </c>
      <c r="C29" s="12">
        <v>50</v>
      </c>
      <c r="D29" s="13">
        <v>0.25</v>
      </c>
      <c r="E29" s="103">
        <v>7.38</v>
      </c>
      <c r="F29" s="74">
        <v>0</v>
      </c>
      <c r="G29" s="74">
        <v>15.5</v>
      </c>
      <c r="H29" s="74">
        <v>22.9</v>
      </c>
      <c r="I29" s="12">
        <v>24.4</v>
      </c>
      <c r="J29" s="13">
        <f t="shared" ref="J29:J37" si="14">G29-F29</f>
        <v>15.5</v>
      </c>
      <c r="K29" s="13">
        <f t="shared" ref="K29:K37" si="15">H29-G29</f>
        <v>7.3999999999999986</v>
      </c>
      <c r="L29" s="13">
        <f t="shared" si="13"/>
        <v>1.5</v>
      </c>
      <c r="M29" s="12">
        <f t="shared" si="3"/>
        <v>6100</v>
      </c>
      <c r="N29" s="5">
        <f t="shared" si="4"/>
        <v>3875</v>
      </c>
      <c r="O29" s="5">
        <f t="shared" si="5"/>
        <v>1849.9999999999998</v>
      </c>
      <c r="P29" s="13">
        <f t="shared" si="12"/>
        <v>0.47741935483870962</v>
      </c>
      <c r="Q29" s="46"/>
      <c r="R29" s="12"/>
    </row>
    <row r="30" spans="1:18" s="5" customFormat="1">
      <c r="A30" s="124">
        <v>42101</v>
      </c>
      <c r="B30" s="5" t="s">
        <v>112</v>
      </c>
      <c r="C30" s="12">
        <v>50</v>
      </c>
      <c r="D30" s="13">
        <v>0.25</v>
      </c>
      <c r="E30" s="103">
        <v>7.4</v>
      </c>
      <c r="F30" s="74">
        <v>0</v>
      </c>
      <c r="G30" s="74">
        <v>15</v>
      </c>
      <c r="H30" s="74">
        <v>22.1</v>
      </c>
      <c r="I30" s="12">
        <v>23.1</v>
      </c>
      <c r="J30" s="13">
        <f t="shared" si="14"/>
        <v>15</v>
      </c>
      <c r="K30" s="13">
        <f t="shared" si="15"/>
        <v>7.1000000000000014</v>
      </c>
      <c r="L30" s="13">
        <f t="shared" si="13"/>
        <v>1</v>
      </c>
      <c r="M30" s="12">
        <f t="shared" si="3"/>
        <v>5775</v>
      </c>
      <c r="N30" s="5">
        <f t="shared" si="4"/>
        <v>3750</v>
      </c>
      <c r="O30" s="5">
        <f t="shared" si="5"/>
        <v>1775.0000000000002</v>
      </c>
      <c r="P30" s="13">
        <f t="shared" si="12"/>
        <v>0.47333333333333338</v>
      </c>
      <c r="Q30" s="46"/>
      <c r="R30" s="12"/>
    </row>
    <row r="31" spans="1:18" s="5" customFormat="1">
      <c r="A31" s="124">
        <v>42101</v>
      </c>
      <c r="B31" s="5" t="s">
        <v>112</v>
      </c>
      <c r="C31" s="12">
        <v>50</v>
      </c>
      <c r="D31" s="13">
        <v>0.25</v>
      </c>
      <c r="E31" s="103">
        <v>7.41</v>
      </c>
      <c r="F31" s="74">
        <v>0</v>
      </c>
      <c r="G31" s="74">
        <v>14.8</v>
      </c>
      <c r="H31" s="74">
        <v>22.2</v>
      </c>
      <c r="I31" s="12">
        <v>23.2</v>
      </c>
      <c r="J31" s="13">
        <f t="shared" si="14"/>
        <v>14.8</v>
      </c>
      <c r="K31" s="13">
        <f t="shared" si="15"/>
        <v>7.3999999999999986</v>
      </c>
      <c r="L31" s="13">
        <f t="shared" si="13"/>
        <v>1</v>
      </c>
      <c r="M31" s="12">
        <f t="shared" si="3"/>
        <v>5800</v>
      </c>
      <c r="N31" s="5">
        <f t="shared" si="4"/>
        <v>3700</v>
      </c>
      <c r="O31" s="5">
        <f t="shared" si="5"/>
        <v>1849.9999999999998</v>
      </c>
      <c r="P31" s="13">
        <f t="shared" si="12"/>
        <v>0.49999999999999994</v>
      </c>
      <c r="Q31" s="46"/>
      <c r="R31" s="12"/>
    </row>
    <row r="32" spans="1:18" s="5" customFormat="1">
      <c r="A32" s="126">
        <v>42104.4375</v>
      </c>
      <c r="B32" s="5" t="s">
        <v>112</v>
      </c>
      <c r="C32" s="12">
        <v>50</v>
      </c>
      <c r="D32" s="13">
        <v>0.25</v>
      </c>
      <c r="E32" s="103">
        <v>7.41</v>
      </c>
      <c r="F32" s="74">
        <v>0</v>
      </c>
      <c r="G32" s="74">
        <v>14</v>
      </c>
      <c r="H32" s="74">
        <v>21.4</v>
      </c>
      <c r="I32" s="12">
        <v>22.6</v>
      </c>
      <c r="J32" s="13">
        <f t="shared" si="14"/>
        <v>14</v>
      </c>
      <c r="K32" s="13">
        <f t="shared" si="15"/>
        <v>7.3999999999999986</v>
      </c>
      <c r="L32" s="13">
        <f t="shared" si="13"/>
        <v>1.2000000000000028</v>
      </c>
      <c r="M32" s="12">
        <f t="shared" si="3"/>
        <v>5650</v>
      </c>
      <c r="N32" s="5">
        <f t="shared" si="4"/>
        <v>3500</v>
      </c>
      <c r="O32" s="5">
        <f t="shared" si="5"/>
        <v>1849.9999999999998</v>
      </c>
      <c r="P32" s="13">
        <f t="shared" ref="P32:P37" si="16">O32/N32</f>
        <v>0.52857142857142847</v>
      </c>
      <c r="Q32" s="46"/>
      <c r="R32" s="12"/>
    </row>
    <row r="33" spans="1:18" s="5" customFormat="1">
      <c r="A33" s="126">
        <v>42104.4375</v>
      </c>
      <c r="B33" s="5" t="s">
        <v>112</v>
      </c>
      <c r="C33" s="12">
        <v>50</v>
      </c>
      <c r="D33" s="13">
        <v>0.25</v>
      </c>
      <c r="E33" s="103">
        <v>7.42</v>
      </c>
      <c r="F33" s="74">
        <v>0</v>
      </c>
      <c r="G33" s="74">
        <v>13.9</v>
      </c>
      <c r="H33" s="74">
        <v>21.6</v>
      </c>
      <c r="I33" s="12">
        <v>22.5</v>
      </c>
      <c r="J33" s="13">
        <f t="shared" si="14"/>
        <v>13.9</v>
      </c>
      <c r="K33" s="13">
        <f t="shared" si="15"/>
        <v>7.7000000000000011</v>
      </c>
      <c r="L33" s="13">
        <f t="shared" si="13"/>
        <v>0.89999999999999858</v>
      </c>
      <c r="M33" s="12">
        <f t="shared" si="3"/>
        <v>5625</v>
      </c>
      <c r="N33" s="5">
        <f t="shared" si="4"/>
        <v>3475</v>
      </c>
      <c r="O33" s="5">
        <f t="shared" si="5"/>
        <v>1925.0000000000002</v>
      </c>
      <c r="P33" s="13">
        <f t="shared" si="16"/>
        <v>0.55395683453237421</v>
      </c>
      <c r="Q33" s="46"/>
      <c r="R33" s="12"/>
    </row>
    <row r="34" spans="1:18" s="5" customFormat="1">
      <c r="A34" s="126">
        <v>42104.4375</v>
      </c>
      <c r="B34" s="5" t="s">
        <v>112</v>
      </c>
      <c r="C34" s="12">
        <v>50</v>
      </c>
      <c r="D34" s="13">
        <v>0.25</v>
      </c>
      <c r="E34" s="103">
        <v>7.42</v>
      </c>
      <c r="F34" s="74">
        <v>0</v>
      </c>
      <c r="G34" s="74">
        <v>14.4</v>
      </c>
      <c r="H34" s="74">
        <v>21.5</v>
      </c>
      <c r="I34" s="12">
        <v>22.7</v>
      </c>
      <c r="J34" s="13">
        <f t="shared" si="14"/>
        <v>14.4</v>
      </c>
      <c r="K34" s="13">
        <f t="shared" si="15"/>
        <v>7.1</v>
      </c>
      <c r="L34" s="13">
        <f t="shared" si="13"/>
        <v>1.1999999999999993</v>
      </c>
      <c r="M34" s="12">
        <f t="shared" ref="M34:M65" si="17">((J34+K34+L34)*D34*50000)/C34</f>
        <v>5675</v>
      </c>
      <c r="N34" s="5">
        <f t="shared" ref="N34:N65" si="18">(J34*D34*50000)/C34</f>
        <v>3600</v>
      </c>
      <c r="O34" s="5">
        <f t="shared" ref="O34:O65" si="19">(K34*D34*50000)/C34</f>
        <v>1775</v>
      </c>
      <c r="P34" s="13">
        <f t="shared" si="16"/>
        <v>0.49305555555555558</v>
      </c>
      <c r="Q34" s="46"/>
      <c r="R34" s="12"/>
    </row>
    <row r="35" spans="1:18" s="5" customFormat="1">
      <c r="A35" s="126">
        <v>42104.4375</v>
      </c>
      <c r="B35" s="5" t="s">
        <v>113</v>
      </c>
      <c r="C35" s="12">
        <v>50</v>
      </c>
      <c r="D35" s="13">
        <v>0.25</v>
      </c>
      <c r="E35" s="103">
        <v>7.49</v>
      </c>
      <c r="F35" s="74">
        <v>0</v>
      </c>
      <c r="G35" s="74">
        <v>17.5</v>
      </c>
      <c r="H35" s="74">
        <v>25.2</v>
      </c>
      <c r="I35" s="12">
        <v>26.2</v>
      </c>
      <c r="J35" s="13">
        <f t="shared" si="14"/>
        <v>17.5</v>
      </c>
      <c r="K35" s="13">
        <f t="shared" si="15"/>
        <v>7.6999999999999993</v>
      </c>
      <c r="L35" s="13">
        <f t="shared" si="13"/>
        <v>1</v>
      </c>
      <c r="M35" s="12">
        <f t="shared" si="17"/>
        <v>6550</v>
      </c>
      <c r="N35" s="5">
        <f t="shared" si="18"/>
        <v>4375</v>
      </c>
      <c r="O35" s="5">
        <f t="shared" si="19"/>
        <v>1924.9999999999998</v>
      </c>
      <c r="P35" s="13">
        <f t="shared" si="16"/>
        <v>0.43999999999999995</v>
      </c>
      <c r="Q35" s="46"/>
      <c r="R35" s="12"/>
    </row>
    <row r="36" spans="1:18" s="5" customFormat="1">
      <c r="A36" s="126">
        <v>42104.4375</v>
      </c>
      <c r="B36" s="5" t="s">
        <v>113</v>
      </c>
      <c r="C36" s="12">
        <v>50</v>
      </c>
      <c r="D36" s="13">
        <v>0.25</v>
      </c>
      <c r="E36" s="103">
        <v>7.5</v>
      </c>
      <c r="F36" s="74">
        <v>0</v>
      </c>
      <c r="G36" s="74">
        <v>17.2</v>
      </c>
      <c r="H36" s="74">
        <v>25.1</v>
      </c>
      <c r="I36" s="12">
        <v>26.5</v>
      </c>
      <c r="J36" s="13">
        <f t="shared" si="14"/>
        <v>17.2</v>
      </c>
      <c r="K36" s="13">
        <f t="shared" si="15"/>
        <v>7.9000000000000021</v>
      </c>
      <c r="L36" s="13">
        <f t="shared" si="13"/>
        <v>1.3999999999999986</v>
      </c>
      <c r="M36" s="12">
        <f t="shared" si="17"/>
        <v>6625</v>
      </c>
      <c r="N36" s="5">
        <f t="shared" si="18"/>
        <v>4300</v>
      </c>
      <c r="O36" s="5">
        <f t="shared" si="19"/>
        <v>1975.0000000000007</v>
      </c>
      <c r="P36" s="13">
        <f t="shared" si="16"/>
        <v>0.4593023255813955</v>
      </c>
      <c r="Q36" s="46"/>
      <c r="R36" s="12"/>
    </row>
    <row r="37" spans="1:18" s="5" customFormat="1">
      <c r="A37" s="126">
        <v>42104.4375</v>
      </c>
      <c r="B37" s="5" t="s">
        <v>113</v>
      </c>
      <c r="C37" s="12">
        <v>50</v>
      </c>
      <c r="D37" s="13">
        <v>0.25</v>
      </c>
      <c r="E37" s="103">
        <v>7.5</v>
      </c>
      <c r="F37" s="74">
        <v>0</v>
      </c>
      <c r="G37" s="74">
        <v>19.2</v>
      </c>
      <c r="H37" s="74">
        <v>24.8</v>
      </c>
      <c r="I37" s="12">
        <v>26.6</v>
      </c>
      <c r="J37" s="13">
        <f t="shared" si="14"/>
        <v>19.2</v>
      </c>
      <c r="K37" s="13">
        <f t="shared" si="15"/>
        <v>5.6000000000000014</v>
      </c>
      <c r="L37" s="13">
        <f t="shared" si="13"/>
        <v>1.8000000000000007</v>
      </c>
      <c r="M37" s="12">
        <f t="shared" si="17"/>
        <v>6650</v>
      </c>
      <c r="N37" s="5">
        <f t="shared" si="18"/>
        <v>4800</v>
      </c>
      <c r="O37" s="5">
        <f t="shared" si="19"/>
        <v>1400.0000000000002</v>
      </c>
      <c r="P37" s="13">
        <f t="shared" si="16"/>
        <v>0.29166666666666674</v>
      </c>
      <c r="Q37" s="46"/>
      <c r="R37" s="12"/>
    </row>
    <row r="38" spans="1:18" s="5" customFormat="1">
      <c r="A38" s="124">
        <v>42104.4375</v>
      </c>
      <c r="B38" s="5" t="s">
        <v>114</v>
      </c>
      <c r="C38" s="12">
        <v>50</v>
      </c>
      <c r="D38" s="13">
        <v>0.25</v>
      </c>
      <c r="E38" s="103">
        <v>4.58</v>
      </c>
      <c r="F38" s="74">
        <v>1.7</v>
      </c>
      <c r="G38" s="74"/>
      <c r="H38" s="74">
        <v>6.5</v>
      </c>
      <c r="I38" s="12">
        <v>11.4</v>
      </c>
      <c r="J38" s="12">
        <v>0</v>
      </c>
      <c r="K38" s="12">
        <f>H38-F38</f>
        <v>4.8</v>
      </c>
      <c r="L38" s="13">
        <f t="shared" si="13"/>
        <v>4.9000000000000004</v>
      </c>
      <c r="M38" s="12">
        <f t="shared" si="17"/>
        <v>2424.9999999999995</v>
      </c>
      <c r="N38" s="5">
        <f t="shared" si="18"/>
        <v>0</v>
      </c>
      <c r="O38" s="5">
        <f t="shared" si="19"/>
        <v>1200</v>
      </c>
      <c r="P38" s="13"/>
      <c r="Q38" s="46"/>
      <c r="R38" s="12"/>
    </row>
    <row r="39" spans="1:18" s="5" customFormat="1">
      <c r="A39" s="124">
        <v>42104.4375</v>
      </c>
      <c r="B39" s="5" t="s">
        <v>114</v>
      </c>
      <c r="C39" s="12">
        <v>50</v>
      </c>
      <c r="D39" s="13">
        <v>0.25</v>
      </c>
      <c r="E39" s="103">
        <v>4.55</v>
      </c>
      <c r="F39" s="74">
        <v>11.4</v>
      </c>
      <c r="G39" s="74"/>
      <c r="H39" s="74">
        <v>15.9</v>
      </c>
      <c r="I39" s="12">
        <v>20.7</v>
      </c>
      <c r="J39" s="12">
        <v>0</v>
      </c>
      <c r="K39" s="12">
        <f>H39-F39</f>
        <v>4.5</v>
      </c>
      <c r="L39" s="13">
        <f t="shared" si="13"/>
        <v>4.7999999999999989</v>
      </c>
      <c r="M39" s="12">
        <f t="shared" si="17"/>
        <v>2324.9999999999995</v>
      </c>
      <c r="N39" s="5">
        <f t="shared" si="18"/>
        <v>0</v>
      </c>
      <c r="O39" s="5">
        <f t="shared" si="19"/>
        <v>1125</v>
      </c>
      <c r="P39" s="13"/>
      <c r="Q39" s="46"/>
      <c r="R39" s="12"/>
    </row>
    <row r="40" spans="1:18" s="5" customFormat="1">
      <c r="A40" s="124">
        <v>42104.4375</v>
      </c>
      <c r="B40" s="5" t="s">
        <v>114</v>
      </c>
      <c r="C40" s="12">
        <v>50</v>
      </c>
      <c r="D40" s="13">
        <v>0.25</v>
      </c>
      <c r="E40" s="103">
        <v>4.57</v>
      </c>
      <c r="F40" s="74">
        <v>20.7</v>
      </c>
      <c r="G40" s="74"/>
      <c r="H40" s="74">
        <v>25.7</v>
      </c>
      <c r="I40" s="12">
        <v>30.3</v>
      </c>
      <c r="J40" s="12">
        <v>0</v>
      </c>
      <c r="K40" s="12">
        <f>H40-F40</f>
        <v>5</v>
      </c>
      <c r="L40" s="13">
        <f t="shared" si="13"/>
        <v>4.6000000000000014</v>
      </c>
      <c r="M40" s="12">
        <f t="shared" si="17"/>
        <v>2400.0000000000005</v>
      </c>
      <c r="N40" s="5">
        <f t="shared" si="18"/>
        <v>0</v>
      </c>
      <c r="O40" s="5">
        <f t="shared" si="19"/>
        <v>1250</v>
      </c>
      <c r="P40" s="13"/>
      <c r="Q40" s="46"/>
      <c r="R40" s="12"/>
    </row>
    <row r="41" spans="1:18" s="5" customFormat="1">
      <c r="A41" s="126">
        <v>42107.390277777777</v>
      </c>
      <c r="B41" s="5" t="s">
        <v>112</v>
      </c>
      <c r="C41" s="12">
        <v>50</v>
      </c>
      <c r="D41" s="13">
        <v>0.25</v>
      </c>
      <c r="E41" s="103">
        <v>7.37</v>
      </c>
      <c r="F41" s="74">
        <v>0</v>
      </c>
      <c r="G41" s="74">
        <v>13.9</v>
      </c>
      <c r="H41" s="74">
        <v>21.2</v>
      </c>
      <c r="I41" s="12">
        <v>22.8</v>
      </c>
      <c r="J41" s="12">
        <f t="shared" ref="J41:K43" si="20">G41-F41</f>
        <v>13.9</v>
      </c>
      <c r="K41" s="12">
        <f t="shared" si="20"/>
        <v>7.2999999999999989</v>
      </c>
      <c r="L41" s="13">
        <f t="shared" si="13"/>
        <v>1.6000000000000014</v>
      </c>
      <c r="M41" s="12">
        <f t="shared" si="17"/>
        <v>5700</v>
      </c>
      <c r="N41" s="5">
        <f t="shared" si="18"/>
        <v>3475</v>
      </c>
      <c r="O41" s="5">
        <f t="shared" si="19"/>
        <v>1824.9999999999998</v>
      </c>
      <c r="P41" s="13">
        <f t="shared" ref="P41:P43" si="21">O41/N41</f>
        <v>0.52517985611510787</v>
      </c>
      <c r="Q41" s="46"/>
      <c r="R41" s="12"/>
    </row>
    <row r="42" spans="1:18" s="5" customFormat="1">
      <c r="A42" s="126">
        <v>42107.390277777777</v>
      </c>
      <c r="B42" s="5" t="s">
        <v>112</v>
      </c>
      <c r="C42" s="12">
        <v>50</v>
      </c>
      <c r="D42" s="13">
        <v>0.25</v>
      </c>
      <c r="E42" s="103">
        <v>7.33</v>
      </c>
      <c r="F42" s="74">
        <v>0</v>
      </c>
      <c r="G42" s="74">
        <v>14.1</v>
      </c>
      <c r="H42" s="74">
        <v>20.9</v>
      </c>
      <c r="I42" s="12">
        <v>22</v>
      </c>
      <c r="J42" s="12">
        <f t="shared" si="20"/>
        <v>14.1</v>
      </c>
      <c r="K42" s="12">
        <f t="shared" si="20"/>
        <v>6.7999999999999989</v>
      </c>
      <c r="L42" s="13">
        <f t="shared" si="13"/>
        <v>1.1000000000000014</v>
      </c>
      <c r="M42" s="12">
        <f t="shared" si="17"/>
        <v>5500</v>
      </c>
      <c r="N42" s="5">
        <f t="shared" si="18"/>
        <v>3525</v>
      </c>
      <c r="O42" s="5">
        <f t="shared" si="19"/>
        <v>1699.9999999999998</v>
      </c>
      <c r="P42" s="13">
        <f t="shared" si="21"/>
        <v>0.48226950354609921</v>
      </c>
      <c r="Q42" s="46"/>
      <c r="R42" s="12"/>
    </row>
    <row r="43" spans="1:18" s="5" customFormat="1">
      <c r="A43" s="126">
        <v>42107.390277777777</v>
      </c>
      <c r="B43" s="5" t="s">
        <v>112</v>
      </c>
      <c r="C43" s="12">
        <v>50</v>
      </c>
      <c r="D43" s="13">
        <v>0.25</v>
      </c>
      <c r="E43" s="103">
        <v>7.33</v>
      </c>
      <c r="F43" s="74">
        <v>0</v>
      </c>
      <c r="G43" s="74">
        <v>13.8</v>
      </c>
      <c r="H43" s="74">
        <v>20.9</v>
      </c>
      <c r="I43" s="12">
        <v>21.9</v>
      </c>
      <c r="J43" s="12">
        <f t="shared" si="20"/>
        <v>13.8</v>
      </c>
      <c r="K43" s="12">
        <f t="shared" si="20"/>
        <v>7.0999999999999979</v>
      </c>
      <c r="L43" s="13">
        <f t="shared" si="13"/>
        <v>1</v>
      </c>
      <c r="M43" s="12">
        <f t="shared" si="17"/>
        <v>5475</v>
      </c>
      <c r="N43" s="5">
        <f t="shared" si="18"/>
        <v>3450</v>
      </c>
      <c r="O43" s="5">
        <f t="shared" si="19"/>
        <v>1774.9999999999993</v>
      </c>
      <c r="P43" s="13">
        <f t="shared" si="21"/>
        <v>0.51449275362318825</v>
      </c>
      <c r="Q43" s="46"/>
      <c r="R43" s="12"/>
    </row>
    <row r="44" spans="1:18" s="5" customFormat="1">
      <c r="A44" s="124">
        <v>42107.390277777777</v>
      </c>
      <c r="B44" s="5" t="s">
        <v>114</v>
      </c>
      <c r="C44" s="12">
        <v>50</v>
      </c>
      <c r="D44" s="13">
        <v>0.25</v>
      </c>
      <c r="E44" s="103">
        <v>4.57</v>
      </c>
      <c r="F44" s="74">
        <v>0</v>
      </c>
      <c r="G44" s="74"/>
      <c r="H44" s="74">
        <v>5.4</v>
      </c>
      <c r="I44" s="12">
        <v>10.3</v>
      </c>
      <c r="J44" s="12">
        <v>0</v>
      </c>
      <c r="K44" s="12">
        <f>H44-F44</f>
        <v>5.4</v>
      </c>
      <c r="L44" s="13">
        <f t="shared" si="13"/>
        <v>4.9000000000000004</v>
      </c>
      <c r="M44" s="12">
        <f t="shared" si="17"/>
        <v>2575.0000000000005</v>
      </c>
      <c r="N44" s="5">
        <f t="shared" si="18"/>
        <v>0</v>
      </c>
      <c r="O44" s="5">
        <f t="shared" si="19"/>
        <v>1350</v>
      </c>
      <c r="P44" s="13"/>
      <c r="Q44" s="46"/>
      <c r="R44" s="12"/>
    </row>
    <row r="45" spans="1:18" s="5" customFormat="1">
      <c r="A45" s="124">
        <v>42107.390277777777</v>
      </c>
      <c r="B45" s="5" t="s">
        <v>114</v>
      </c>
      <c r="C45" s="12">
        <v>50</v>
      </c>
      <c r="D45" s="13">
        <v>0.25</v>
      </c>
      <c r="E45" s="103">
        <v>4.57</v>
      </c>
      <c r="F45" s="74">
        <v>10.3</v>
      </c>
      <c r="G45" s="74"/>
      <c r="H45" s="74">
        <v>15.6</v>
      </c>
      <c r="I45" s="12">
        <v>20.399999999999999</v>
      </c>
      <c r="J45" s="12">
        <v>0</v>
      </c>
      <c r="K45" s="12">
        <f>H45-F45</f>
        <v>5.2999999999999989</v>
      </c>
      <c r="L45" s="13">
        <f t="shared" si="13"/>
        <v>4.7999999999999989</v>
      </c>
      <c r="M45" s="12">
        <f t="shared" si="17"/>
        <v>2524.9999999999995</v>
      </c>
      <c r="N45" s="5">
        <f t="shared" si="18"/>
        <v>0</v>
      </c>
      <c r="O45" s="5">
        <f t="shared" si="19"/>
        <v>1324.9999999999998</v>
      </c>
      <c r="P45" s="13"/>
      <c r="Q45" s="46"/>
      <c r="R45" s="12"/>
    </row>
    <row r="46" spans="1:18" s="5" customFormat="1">
      <c r="A46" s="124">
        <v>42107.390277777777</v>
      </c>
      <c r="B46" s="5" t="s">
        <v>114</v>
      </c>
      <c r="C46" s="12">
        <v>50</v>
      </c>
      <c r="D46" s="13">
        <v>0.25</v>
      </c>
      <c r="E46" s="103">
        <v>4.5999999999999996</v>
      </c>
      <c r="F46" s="74">
        <v>20.399999999999999</v>
      </c>
      <c r="G46" s="74"/>
      <c r="H46" s="74">
        <v>26.1</v>
      </c>
      <c r="I46" s="12">
        <v>30.5</v>
      </c>
      <c r="J46" s="12">
        <v>0</v>
      </c>
      <c r="K46" s="12">
        <f>H46-F46</f>
        <v>5.7000000000000028</v>
      </c>
      <c r="L46" s="13">
        <f t="shared" si="13"/>
        <v>4.3999999999999986</v>
      </c>
      <c r="M46" s="12">
        <f t="shared" si="17"/>
        <v>2525.0000000000005</v>
      </c>
      <c r="N46" s="5">
        <f t="shared" si="18"/>
        <v>0</v>
      </c>
      <c r="O46" s="5">
        <f t="shared" si="19"/>
        <v>1425.0000000000007</v>
      </c>
      <c r="P46" s="13"/>
      <c r="Q46" s="46"/>
      <c r="R46" s="12"/>
    </row>
    <row r="47" spans="1:18" s="5" customFormat="1">
      <c r="A47" s="126">
        <v>42111.4375</v>
      </c>
      <c r="B47" s="5" t="s">
        <v>112</v>
      </c>
      <c r="C47" s="12">
        <v>50</v>
      </c>
      <c r="D47" s="13">
        <v>0.25</v>
      </c>
      <c r="E47" s="103">
        <v>7.32</v>
      </c>
      <c r="F47" s="74">
        <v>0</v>
      </c>
      <c r="G47" s="74">
        <v>14</v>
      </c>
      <c r="H47" s="74">
        <v>21.5</v>
      </c>
      <c r="I47" s="12">
        <v>22.6</v>
      </c>
      <c r="J47" s="12">
        <f t="shared" ref="J47:K49" si="22">G47-F47</f>
        <v>14</v>
      </c>
      <c r="K47" s="12">
        <f t="shared" si="22"/>
        <v>7.5</v>
      </c>
      <c r="L47" s="13">
        <f t="shared" si="13"/>
        <v>1.1000000000000014</v>
      </c>
      <c r="M47" s="12">
        <f t="shared" si="17"/>
        <v>5650</v>
      </c>
      <c r="N47" s="5">
        <f t="shared" si="18"/>
        <v>3500</v>
      </c>
      <c r="O47" s="5">
        <f t="shared" si="19"/>
        <v>1875</v>
      </c>
      <c r="P47" s="13">
        <f t="shared" ref="P47:P49" si="23">O47/N47</f>
        <v>0.5357142857142857</v>
      </c>
      <c r="Q47" s="46"/>
      <c r="R47" s="12"/>
    </row>
    <row r="48" spans="1:18" s="5" customFormat="1">
      <c r="A48" s="126">
        <v>42111.4375</v>
      </c>
      <c r="B48" s="5" t="s">
        <v>112</v>
      </c>
      <c r="C48" s="12">
        <v>50</v>
      </c>
      <c r="D48" s="13">
        <v>0.25</v>
      </c>
      <c r="E48" s="103">
        <v>7.39</v>
      </c>
      <c r="F48" s="74">
        <v>0.1</v>
      </c>
      <c r="G48" s="74">
        <v>13.7</v>
      </c>
      <c r="H48" s="74">
        <v>20.7</v>
      </c>
      <c r="I48" s="12">
        <v>21.8</v>
      </c>
      <c r="J48" s="12">
        <f t="shared" si="22"/>
        <v>13.6</v>
      </c>
      <c r="K48" s="12">
        <f t="shared" si="22"/>
        <v>7</v>
      </c>
      <c r="L48" s="13">
        <f t="shared" si="13"/>
        <v>1.1000000000000014</v>
      </c>
      <c r="M48" s="12">
        <f t="shared" si="17"/>
        <v>5425.0000000000009</v>
      </c>
      <c r="N48" s="5">
        <f t="shared" si="18"/>
        <v>3400</v>
      </c>
      <c r="O48" s="5">
        <f t="shared" si="19"/>
        <v>1750</v>
      </c>
      <c r="P48" s="13">
        <f t="shared" si="23"/>
        <v>0.51470588235294112</v>
      </c>
      <c r="Q48" s="46"/>
      <c r="R48" s="12"/>
    </row>
    <row r="49" spans="1:18" s="5" customFormat="1">
      <c r="A49" s="126">
        <v>42111.4375</v>
      </c>
      <c r="B49" s="5" t="s">
        <v>112</v>
      </c>
      <c r="C49" s="12">
        <v>50</v>
      </c>
      <c r="D49" s="13">
        <v>0.25</v>
      </c>
      <c r="E49" s="103">
        <v>7.38</v>
      </c>
      <c r="F49" s="74">
        <v>0</v>
      </c>
      <c r="G49" s="74">
        <v>13</v>
      </c>
      <c r="H49" s="74">
        <v>20.6</v>
      </c>
      <c r="I49" s="12">
        <v>21.9</v>
      </c>
      <c r="J49" s="12">
        <f t="shared" si="22"/>
        <v>13</v>
      </c>
      <c r="K49" s="12">
        <f t="shared" si="22"/>
        <v>7.6000000000000014</v>
      </c>
      <c r="L49" s="13">
        <f t="shared" si="13"/>
        <v>1.2999999999999972</v>
      </c>
      <c r="M49" s="12">
        <f t="shared" si="17"/>
        <v>5475</v>
      </c>
      <c r="N49" s="5">
        <f t="shared" si="18"/>
        <v>3250</v>
      </c>
      <c r="O49" s="5">
        <f t="shared" si="19"/>
        <v>1900.0000000000002</v>
      </c>
      <c r="P49" s="13">
        <f t="shared" si="23"/>
        <v>0.58461538461538465</v>
      </c>
      <c r="Q49" s="46"/>
      <c r="R49" s="12"/>
    </row>
    <row r="50" spans="1:18" s="5" customFormat="1">
      <c r="A50" s="124">
        <v>42111.4375</v>
      </c>
      <c r="B50" s="5" t="s">
        <v>114</v>
      </c>
      <c r="C50" s="12">
        <v>50</v>
      </c>
      <c r="D50" s="13">
        <v>0.25</v>
      </c>
      <c r="E50" s="103">
        <v>4.6900000000000004</v>
      </c>
      <c r="F50" s="74">
        <v>0</v>
      </c>
      <c r="G50" s="74"/>
      <c r="H50" s="74">
        <v>7</v>
      </c>
      <c r="I50" s="12">
        <v>11.4</v>
      </c>
      <c r="J50" s="12">
        <v>0</v>
      </c>
      <c r="K50" s="12">
        <f>H50-F50</f>
        <v>7</v>
      </c>
      <c r="L50" s="13">
        <f t="shared" si="13"/>
        <v>4.4000000000000004</v>
      </c>
      <c r="M50" s="12">
        <f t="shared" si="17"/>
        <v>2850</v>
      </c>
      <c r="N50" s="5">
        <f t="shared" si="18"/>
        <v>0</v>
      </c>
      <c r="O50" s="5">
        <f t="shared" si="19"/>
        <v>1750</v>
      </c>
      <c r="P50" s="13"/>
      <c r="Q50" s="46"/>
      <c r="R50" s="12"/>
    </row>
    <row r="51" spans="1:18" s="5" customFormat="1">
      <c r="A51" s="124">
        <v>42111.4375</v>
      </c>
      <c r="B51" s="5" t="s">
        <v>114</v>
      </c>
      <c r="C51" s="12">
        <v>50</v>
      </c>
      <c r="D51" s="13">
        <v>0.25</v>
      </c>
      <c r="E51" s="103">
        <v>4.7</v>
      </c>
      <c r="F51" s="74">
        <v>11.4</v>
      </c>
      <c r="G51" s="74"/>
      <c r="H51" s="74">
        <v>18.3</v>
      </c>
      <c r="I51" s="12">
        <v>22.7</v>
      </c>
      <c r="J51" s="12">
        <v>0</v>
      </c>
      <c r="K51" s="12">
        <f>H51-F51</f>
        <v>6.9</v>
      </c>
      <c r="L51" s="13">
        <f t="shared" si="13"/>
        <v>4.3999999999999986</v>
      </c>
      <c r="M51" s="12">
        <f t="shared" si="17"/>
        <v>2825</v>
      </c>
      <c r="N51" s="5">
        <f t="shared" si="18"/>
        <v>0</v>
      </c>
      <c r="O51" s="5">
        <f t="shared" si="19"/>
        <v>1725</v>
      </c>
      <c r="P51" s="13"/>
      <c r="Q51" s="46"/>
      <c r="R51" s="12"/>
    </row>
    <row r="52" spans="1:18" s="5" customFormat="1">
      <c r="A52" s="124">
        <v>42111.4375</v>
      </c>
      <c r="B52" s="5" t="s">
        <v>114</v>
      </c>
      <c r="C52" s="12">
        <v>50</v>
      </c>
      <c r="D52" s="13">
        <v>0.25</v>
      </c>
      <c r="E52" s="103">
        <v>4.71</v>
      </c>
      <c r="F52" s="74">
        <v>22.7</v>
      </c>
      <c r="G52" s="74"/>
      <c r="H52" s="74">
        <v>29.9</v>
      </c>
      <c r="I52" s="12">
        <v>34</v>
      </c>
      <c r="J52" s="12">
        <v>0</v>
      </c>
      <c r="K52" s="12">
        <f>H52-F52</f>
        <v>7.1999999999999993</v>
      </c>
      <c r="L52" s="13">
        <f t="shared" si="13"/>
        <v>4.1000000000000014</v>
      </c>
      <c r="M52" s="12">
        <f t="shared" si="17"/>
        <v>2825</v>
      </c>
      <c r="N52" s="5">
        <f t="shared" si="18"/>
        <v>0</v>
      </c>
      <c r="O52" s="5">
        <f t="shared" si="19"/>
        <v>1799.9999999999998</v>
      </c>
      <c r="P52" s="13"/>
      <c r="Q52" s="46"/>
      <c r="R52" s="12"/>
    </row>
    <row r="53" spans="1:18" s="5" customFormat="1">
      <c r="A53" s="126">
        <v>42118.447916666664</v>
      </c>
      <c r="B53" s="5" t="s">
        <v>112</v>
      </c>
      <c r="C53" s="12">
        <v>50</v>
      </c>
      <c r="D53" s="13">
        <v>0.25</v>
      </c>
      <c r="E53" s="103">
        <v>7.35</v>
      </c>
      <c r="F53" s="74">
        <v>0</v>
      </c>
      <c r="G53" s="74">
        <v>13.6</v>
      </c>
      <c r="H53" s="74">
        <v>21</v>
      </c>
      <c r="I53" s="12">
        <v>22.2</v>
      </c>
      <c r="J53" s="12">
        <f t="shared" ref="J53:K55" si="24">G53-F53</f>
        <v>13.6</v>
      </c>
      <c r="K53" s="12">
        <f t="shared" si="24"/>
        <v>7.4</v>
      </c>
      <c r="L53" s="13">
        <f t="shared" si="13"/>
        <v>1.1999999999999993</v>
      </c>
      <c r="M53" s="12">
        <f t="shared" si="17"/>
        <v>5550</v>
      </c>
      <c r="N53" s="5">
        <f t="shared" si="18"/>
        <v>3400</v>
      </c>
      <c r="O53" s="5">
        <f t="shared" si="19"/>
        <v>1850</v>
      </c>
      <c r="P53" s="13">
        <f t="shared" ref="P53:P64" si="25">O53/N53</f>
        <v>0.54411764705882348</v>
      </c>
      <c r="Q53" s="46"/>
      <c r="R53" s="12" t="s">
        <v>117</v>
      </c>
    </row>
    <row r="54" spans="1:18" s="5" customFormat="1">
      <c r="A54" s="126">
        <v>42118.447916666664</v>
      </c>
      <c r="B54" s="5" t="s">
        <v>112</v>
      </c>
      <c r="C54" s="12">
        <v>50</v>
      </c>
      <c r="D54" s="13">
        <v>0.25</v>
      </c>
      <c r="E54" s="103">
        <v>7.35</v>
      </c>
      <c r="F54" s="74">
        <v>0</v>
      </c>
      <c r="G54" s="74">
        <v>13.9</v>
      </c>
      <c r="H54" s="74">
        <v>21.1</v>
      </c>
      <c r="I54" s="12">
        <v>22.5</v>
      </c>
      <c r="J54" s="12">
        <f t="shared" si="24"/>
        <v>13.9</v>
      </c>
      <c r="K54" s="12">
        <f t="shared" si="24"/>
        <v>7.2000000000000011</v>
      </c>
      <c r="L54" s="13">
        <f t="shared" si="13"/>
        <v>1.3999999999999986</v>
      </c>
      <c r="M54" s="12">
        <f t="shared" si="17"/>
        <v>5625</v>
      </c>
      <c r="N54" s="5">
        <f t="shared" si="18"/>
        <v>3475</v>
      </c>
      <c r="O54" s="5">
        <f t="shared" si="19"/>
        <v>1800.0000000000002</v>
      </c>
      <c r="P54" s="13">
        <f t="shared" si="25"/>
        <v>0.51798561151079148</v>
      </c>
      <c r="Q54" s="46"/>
      <c r="R54" s="12"/>
    </row>
    <row r="55" spans="1:18" s="5" customFormat="1">
      <c r="A55" s="126">
        <v>42118.447916666664</v>
      </c>
      <c r="B55" s="5" t="s">
        <v>112</v>
      </c>
      <c r="C55" s="12">
        <v>50</v>
      </c>
      <c r="D55" s="13">
        <v>0.25</v>
      </c>
      <c r="E55" s="103">
        <v>7.37</v>
      </c>
      <c r="F55" s="74">
        <v>0</v>
      </c>
      <c r="G55" s="74">
        <v>13.7</v>
      </c>
      <c r="H55" s="74">
        <v>20.8</v>
      </c>
      <c r="I55" s="12">
        <v>21.9</v>
      </c>
      <c r="J55" s="12">
        <f t="shared" si="24"/>
        <v>13.7</v>
      </c>
      <c r="K55" s="12">
        <f t="shared" si="24"/>
        <v>7.1000000000000014</v>
      </c>
      <c r="L55" s="13">
        <f t="shared" si="13"/>
        <v>1.0999999999999979</v>
      </c>
      <c r="M55" s="12">
        <f t="shared" si="17"/>
        <v>5475</v>
      </c>
      <c r="N55" s="5">
        <f t="shared" si="18"/>
        <v>3425</v>
      </c>
      <c r="O55" s="5">
        <f t="shared" si="19"/>
        <v>1775.0000000000002</v>
      </c>
      <c r="P55" s="13">
        <f t="shared" si="25"/>
        <v>0.51824817518248179</v>
      </c>
      <c r="Q55" s="46"/>
      <c r="R55" s="12"/>
    </row>
    <row r="56" spans="1:18" s="5" customFormat="1">
      <c r="A56" s="124">
        <v>42118.447916666664</v>
      </c>
      <c r="B56" s="5" t="s">
        <v>114</v>
      </c>
      <c r="C56" s="12">
        <v>50</v>
      </c>
      <c r="D56" s="13">
        <v>0.25</v>
      </c>
      <c r="E56" s="103">
        <v>4.7</v>
      </c>
      <c r="F56" s="74">
        <v>22.2</v>
      </c>
      <c r="G56" s="74"/>
      <c r="H56" s="74">
        <v>28.2</v>
      </c>
      <c r="I56" s="12">
        <v>32</v>
      </c>
      <c r="J56" s="12">
        <v>0</v>
      </c>
      <c r="K56" s="12">
        <f t="shared" ref="K56:K61" si="26">H56-F56</f>
        <v>6</v>
      </c>
      <c r="L56" s="13">
        <f t="shared" si="13"/>
        <v>3.8000000000000007</v>
      </c>
      <c r="M56" s="12">
        <f t="shared" si="17"/>
        <v>2450.0000000000005</v>
      </c>
      <c r="N56" s="5">
        <f t="shared" si="18"/>
        <v>0</v>
      </c>
      <c r="O56" s="5">
        <f t="shared" si="19"/>
        <v>1500</v>
      </c>
      <c r="P56" s="13"/>
      <c r="Q56" s="46"/>
      <c r="R56" s="12"/>
    </row>
    <row r="57" spans="1:18" s="5" customFormat="1">
      <c r="A57" s="124">
        <v>42118.447916666664</v>
      </c>
      <c r="B57" s="5" t="s">
        <v>114</v>
      </c>
      <c r="C57" s="12">
        <v>50</v>
      </c>
      <c r="D57" s="13">
        <v>0.25</v>
      </c>
      <c r="E57" s="103">
        <v>4.68</v>
      </c>
      <c r="F57" s="74">
        <v>32</v>
      </c>
      <c r="G57" s="74"/>
      <c r="H57" s="74">
        <v>37.700000000000003</v>
      </c>
      <c r="I57" s="12">
        <v>41.6</v>
      </c>
      <c r="J57" s="12">
        <v>0</v>
      </c>
      <c r="K57" s="12">
        <f t="shared" si="26"/>
        <v>5.7000000000000028</v>
      </c>
      <c r="L57" s="13">
        <f t="shared" si="13"/>
        <v>3.8999999999999986</v>
      </c>
      <c r="M57" s="12">
        <f t="shared" si="17"/>
        <v>2400.0000000000005</v>
      </c>
      <c r="N57" s="5">
        <f t="shared" si="18"/>
        <v>0</v>
      </c>
      <c r="O57" s="5">
        <f t="shared" si="19"/>
        <v>1425.0000000000007</v>
      </c>
      <c r="P57" s="13"/>
      <c r="Q57" s="46"/>
      <c r="R57" s="12"/>
    </row>
    <row r="58" spans="1:18" s="5" customFormat="1">
      <c r="A58" s="124">
        <v>42118.447916666664</v>
      </c>
      <c r="B58" s="5" t="s">
        <v>114</v>
      </c>
      <c r="C58" s="12">
        <v>50</v>
      </c>
      <c r="D58" s="13">
        <v>0.25</v>
      </c>
      <c r="E58" s="103">
        <v>4.7</v>
      </c>
      <c r="F58" s="74">
        <v>26</v>
      </c>
      <c r="G58" s="74"/>
      <c r="H58" s="74">
        <v>31.6</v>
      </c>
      <c r="I58" s="12">
        <v>35.5</v>
      </c>
      <c r="J58" s="12">
        <v>0</v>
      </c>
      <c r="K58" s="12">
        <f t="shared" si="26"/>
        <v>5.6000000000000014</v>
      </c>
      <c r="L58" s="13">
        <f t="shared" si="13"/>
        <v>3.8999999999999986</v>
      </c>
      <c r="M58" s="12">
        <f t="shared" si="17"/>
        <v>2375</v>
      </c>
      <c r="N58" s="5">
        <f t="shared" si="18"/>
        <v>0</v>
      </c>
      <c r="O58" s="5">
        <f t="shared" si="19"/>
        <v>1400.0000000000002</v>
      </c>
      <c r="P58" s="13"/>
      <c r="Q58" s="46"/>
      <c r="R58" s="12"/>
    </row>
    <row r="59" spans="1:18" s="5" customFormat="1">
      <c r="A59" s="124">
        <v>42115.385416666664</v>
      </c>
      <c r="B59" s="5" t="s">
        <v>114</v>
      </c>
      <c r="C59" s="12">
        <v>50</v>
      </c>
      <c r="D59" s="13">
        <v>0.25</v>
      </c>
      <c r="E59" s="103">
        <v>4.7300000000000004</v>
      </c>
      <c r="F59" s="74">
        <v>0.7</v>
      </c>
      <c r="G59" s="74"/>
      <c r="H59" s="74">
        <v>6.9</v>
      </c>
      <c r="I59" s="12">
        <v>11.3</v>
      </c>
      <c r="J59" s="12">
        <v>0</v>
      </c>
      <c r="K59" s="12">
        <f t="shared" si="26"/>
        <v>6.2</v>
      </c>
      <c r="L59" s="13">
        <f t="shared" ref="L59:L90" si="27">I59-H59</f>
        <v>4.4000000000000004</v>
      </c>
      <c r="M59" s="12">
        <f t="shared" si="17"/>
        <v>2650.0000000000005</v>
      </c>
      <c r="N59" s="5">
        <f t="shared" si="18"/>
        <v>0</v>
      </c>
      <c r="O59" s="5">
        <f t="shared" si="19"/>
        <v>1550</v>
      </c>
      <c r="P59" s="13"/>
      <c r="Q59" s="46"/>
      <c r="R59" s="12" t="s">
        <v>118</v>
      </c>
    </row>
    <row r="60" spans="1:18" s="5" customFormat="1">
      <c r="A60" s="124">
        <v>42115.385416666664</v>
      </c>
      <c r="B60" s="5" t="s">
        <v>114</v>
      </c>
      <c r="C60" s="12">
        <v>50</v>
      </c>
      <c r="D60" s="13">
        <v>0.25</v>
      </c>
      <c r="E60" s="103">
        <v>4.7300000000000004</v>
      </c>
      <c r="F60" s="74">
        <v>11.3</v>
      </c>
      <c r="G60" s="74"/>
      <c r="H60" s="74">
        <v>17.8</v>
      </c>
      <c r="I60" s="12">
        <v>22.1</v>
      </c>
      <c r="J60" s="12">
        <v>0</v>
      </c>
      <c r="K60" s="12">
        <f t="shared" si="26"/>
        <v>6.5</v>
      </c>
      <c r="L60" s="13">
        <f t="shared" si="27"/>
        <v>4.3000000000000007</v>
      </c>
      <c r="M60" s="12">
        <f t="shared" si="17"/>
        <v>2700</v>
      </c>
      <c r="N60" s="5">
        <f t="shared" si="18"/>
        <v>0</v>
      </c>
      <c r="O60" s="5">
        <f t="shared" si="19"/>
        <v>1625</v>
      </c>
      <c r="P60" s="13"/>
      <c r="Q60" s="46"/>
      <c r="R60" s="12" t="s">
        <v>118</v>
      </c>
    </row>
    <row r="61" spans="1:18" s="5" customFormat="1">
      <c r="A61" s="124">
        <v>42115.385416666664</v>
      </c>
      <c r="B61" s="5" t="s">
        <v>114</v>
      </c>
      <c r="C61" s="12">
        <v>50</v>
      </c>
      <c r="D61" s="13">
        <v>0.25</v>
      </c>
      <c r="E61" s="103">
        <v>4.72</v>
      </c>
      <c r="F61" s="74">
        <v>22.1</v>
      </c>
      <c r="G61" s="74"/>
      <c r="H61" s="74">
        <v>30</v>
      </c>
      <c r="I61" s="12">
        <v>34.1</v>
      </c>
      <c r="J61" s="12">
        <v>0</v>
      </c>
      <c r="K61" s="12">
        <f t="shared" si="26"/>
        <v>7.8999999999999986</v>
      </c>
      <c r="L61" s="13">
        <f t="shared" si="27"/>
        <v>4.1000000000000014</v>
      </c>
      <c r="M61" s="12">
        <f t="shared" si="17"/>
        <v>3000</v>
      </c>
      <c r="N61" s="5">
        <f t="shared" si="18"/>
        <v>0</v>
      </c>
      <c r="O61" s="5">
        <f t="shared" si="19"/>
        <v>1974.9999999999998</v>
      </c>
      <c r="P61" s="13"/>
      <c r="Q61" s="46"/>
      <c r="R61" s="12" t="s">
        <v>118</v>
      </c>
    </row>
    <row r="62" spans="1:18" s="5" customFormat="1">
      <c r="A62" s="126">
        <v>42115.385416666664</v>
      </c>
      <c r="B62" s="5" t="s">
        <v>112</v>
      </c>
      <c r="C62" s="12">
        <v>50</v>
      </c>
      <c r="D62" s="13">
        <v>0.25</v>
      </c>
      <c r="E62" s="103">
        <v>7.59</v>
      </c>
      <c r="F62" s="74">
        <v>0</v>
      </c>
      <c r="G62" s="74">
        <v>14.9</v>
      </c>
      <c r="H62" s="74">
        <v>24.6</v>
      </c>
      <c r="I62" s="12">
        <v>26.5</v>
      </c>
      <c r="J62" s="12">
        <f t="shared" ref="J62:K67" si="28">G62-F62</f>
        <v>14.9</v>
      </c>
      <c r="K62" s="12">
        <f t="shared" si="28"/>
        <v>9.7000000000000011</v>
      </c>
      <c r="L62" s="13">
        <f t="shared" si="27"/>
        <v>1.8999999999999986</v>
      </c>
      <c r="M62" s="12">
        <f t="shared" si="17"/>
        <v>6625</v>
      </c>
      <c r="N62" s="5">
        <f t="shared" si="18"/>
        <v>3725</v>
      </c>
      <c r="O62" s="5">
        <f t="shared" si="19"/>
        <v>2425.0000000000005</v>
      </c>
      <c r="P62" s="13">
        <f t="shared" si="25"/>
        <v>0.65100671140939614</v>
      </c>
      <c r="Q62" s="46"/>
      <c r="R62" s="12" t="s">
        <v>118</v>
      </c>
    </row>
    <row r="63" spans="1:18" s="5" customFormat="1">
      <c r="A63" s="126">
        <v>42115.385416666664</v>
      </c>
      <c r="B63" s="5" t="s">
        <v>112</v>
      </c>
      <c r="C63" s="12">
        <v>50</v>
      </c>
      <c r="D63" s="13">
        <v>0.25</v>
      </c>
      <c r="E63" s="103">
        <v>7.58</v>
      </c>
      <c r="F63" s="74">
        <v>0</v>
      </c>
      <c r="G63" s="74">
        <v>14.8</v>
      </c>
      <c r="H63" s="74">
        <v>24</v>
      </c>
      <c r="I63" s="12">
        <v>25.6</v>
      </c>
      <c r="J63" s="12">
        <f t="shared" si="28"/>
        <v>14.8</v>
      </c>
      <c r="K63" s="12">
        <f t="shared" si="28"/>
        <v>9.1999999999999993</v>
      </c>
      <c r="L63" s="13">
        <f t="shared" si="27"/>
        <v>1.6000000000000014</v>
      </c>
      <c r="M63" s="12">
        <f t="shared" si="17"/>
        <v>6400</v>
      </c>
      <c r="N63" s="5">
        <f t="shared" si="18"/>
        <v>3700</v>
      </c>
      <c r="O63" s="5">
        <f t="shared" si="19"/>
        <v>2299.9999999999995</v>
      </c>
      <c r="P63" s="13">
        <f t="shared" si="25"/>
        <v>0.62162162162162149</v>
      </c>
      <c r="Q63" s="46"/>
      <c r="R63" s="12" t="s">
        <v>118</v>
      </c>
    </row>
    <row r="64" spans="1:18" s="5" customFormat="1">
      <c r="A64" s="126">
        <v>42115.385416666664</v>
      </c>
      <c r="B64" s="5" t="s">
        <v>112</v>
      </c>
      <c r="C64" s="12">
        <v>50</v>
      </c>
      <c r="D64" s="13">
        <v>0.25</v>
      </c>
      <c r="E64" s="103">
        <v>7.59</v>
      </c>
      <c r="F64" s="74">
        <v>0</v>
      </c>
      <c r="G64" s="74">
        <v>15.3</v>
      </c>
      <c r="H64" s="74">
        <v>24.7</v>
      </c>
      <c r="I64" s="12">
        <v>26.4</v>
      </c>
      <c r="J64" s="12">
        <f t="shared" si="28"/>
        <v>15.3</v>
      </c>
      <c r="K64" s="12">
        <f t="shared" si="28"/>
        <v>9.3999999999999986</v>
      </c>
      <c r="L64" s="13">
        <f t="shared" si="27"/>
        <v>1.6999999999999993</v>
      </c>
      <c r="M64" s="12">
        <f t="shared" si="17"/>
        <v>6600</v>
      </c>
      <c r="N64" s="5">
        <f t="shared" si="18"/>
        <v>3825</v>
      </c>
      <c r="O64" s="5">
        <f t="shared" si="19"/>
        <v>2349.9999999999995</v>
      </c>
      <c r="P64" s="13">
        <f t="shared" si="25"/>
        <v>0.61437908496732019</v>
      </c>
      <c r="Q64" s="46"/>
      <c r="R64" s="12" t="s">
        <v>118</v>
      </c>
    </row>
    <row r="65" spans="1:18" s="5" customFormat="1">
      <c r="A65" s="126">
        <v>42125.083333333336</v>
      </c>
      <c r="B65" s="5" t="s">
        <v>112</v>
      </c>
      <c r="C65" s="12">
        <v>50</v>
      </c>
      <c r="D65" s="13">
        <v>0.25</v>
      </c>
      <c r="E65" s="103">
        <v>7.34</v>
      </c>
      <c r="F65" s="74">
        <v>10</v>
      </c>
      <c r="G65" s="74">
        <v>27.82</v>
      </c>
      <c r="H65" s="74">
        <v>34.200000000000003</v>
      </c>
      <c r="I65" s="12">
        <v>35.1</v>
      </c>
      <c r="J65" s="12">
        <f t="shared" si="28"/>
        <v>17.82</v>
      </c>
      <c r="K65" s="12">
        <f t="shared" si="28"/>
        <v>6.3800000000000026</v>
      </c>
      <c r="L65" s="13">
        <f t="shared" si="27"/>
        <v>0.89999999999999858</v>
      </c>
      <c r="M65" s="12">
        <f t="shared" si="17"/>
        <v>6275</v>
      </c>
      <c r="N65" s="5">
        <f t="shared" si="18"/>
        <v>4455</v>
      </c>
      <c r="O65" s="5">
        <f t="shared" si="19"/>
        <v>1595.0000000000007</v>
      </c>
      <c r="P65" s="13">
        <f t="shared" ref="P65:P67" si="29">O65/N65</f>
        <v>0.35802469135802484</v>
      </c>
      <c r="Q65" s="46" t="s">
        <v>120</v>
      </c>
      <c r="R65" s="12"/>
    </row>
    <row r="66" spans="1:18" s="5" customFormat="1">
      <c r="A66" s="126">
        <v>42125.083333333336</v>
      </c>
      <c r="B66" s="5" t="s">
        <v>112</v>
      </c>
      <c r="C66" s="12">
        <v>50</v>
      </c>
      <c r="D66" s="13">
        <v>0.25</v>
      </c>
      <c r="E66" s="103">
        <v>7.34</v>
      </c>
      <c r="F66" s="74">
        <v>10</v>
      </c>
      <c r="G66" s="74">
        <v>26.6</v>
      </c>
      <c r="H66" s="74">
        <v>33.549999999999997</v>
      </c>
      <c r="I66" s="12">
        <v>35.18</v>
      </c>
      <c r="J66" s="12">
        <f t="shared" si="28"/>
        <v>16.600000000000001</v>
      </c>
      <c r="K66" s="12">
        <f t="shared" si="28"/>
        <v>6.9499999999999957</v>
      </c>
      <c r="L66" s="13">
        <f t="shared" si="27"/>
        <v>1.6300000000000026</v>
      </c>
      <c r="M66" s="12">
        <f t="shared" ref="M66:M97" si="30">((J66+K66+L66)*D66*50000)/C66</f>
        <v>6295</v>
      </c>
      <c r="N66" s="5">
        <f t="shared" ref="N66:N101" si="31">(J66*D66*50000)/C66</f>
        <v>4150.0000000000009</v>
      </c>
      <c r="O66" s="24">
        <f t="shared" ref="O66:O101" si="32">(K66*D66*50000)/C66</f>
        <v>1737.4999999999989</v>
      </c>
      <c r="P66" s="13">
        <f t="shared" si="29"/>
        <v>0.41867469879518038</v>
      </c>
      <c r="Q66" s="46"/>
      <c r="R66" s="12"/>
    </row>
    <row r="67" spans="1:18" s="5" customFormat="1">
      <c r="A67" s="126">
        <v>42125.083333333336</v>
      </c>
      <c r="B67" s="5" t="s">
        <v>112</v>
      </c>
      <c r="C67" s="12">
        <v>50</v>
      </c>
      <c r="D67" s="13">
        <v>0.25</v>
      </c>
      <c r="E67" s="103">
        <v>7.33</v>
      </c>
      <c r="F67" s="74">
        <v>10</v>
      </c>
      <c r="G67" s="74">
        <v>26.22</v>
      </c>
      <c r="H67" s="74">
        <v>33.799999999999997</v>
      </c>
      <c r="I67" s="12">
        <v>35.32</v>
      </c>
      <c r="J67" s="12">
        <f t="shared" si="28"/>
        <v>16.22</v>
      </c>
      <c r="K67" s="12">
        <f t="shared" si="28"/>
        <v>7.5799999999999983</v>
      </c>
      <c r="L67" s="13">
        <f t="shared" si="27"/>
        <v>1.5200000000000031</v>
      </c>
      <c r="M67" s="12">
        <f t="shared" si="30"/>
        <v>6330</v>
      </c>
      <c r="N67" s="5">
        <f t="shared" si="31"/>
        <v>4055</v>
      </c>
      <c r="O67" s="5">
        <f t="shared" si="32"/>
        <v>1894.9999999999998</v>
      </c>
      <c r="P67" s="13">
        <f t="shared" si="29"/>
        <v>0.46732429099876688</v>
      </c>
      <c r="Q67" s="46"/>
      <c r="R67" s="12"/>
    </row>
    <row r="68" spans="1:18" s="5" customFormat="1">
      <c r="A68" s="124">
        <v>42125.083333333336</v>
      </c>
      <c r="B68" s="5" t="s">
        <v>114</v>
      </c>
      <c r="C68" s="12">
        <v>50</v>
      </c>
      <c r="D68" s="13">
        <v>0.25</v>
      </c>
      <c r="E68" s="103">
        <v>4.71</v>
      </c>
      <c r="F68" s="74">
        <v>11</v>
      </c>
      <c r="G68" s="74"/>
      <c r="H68" s="74">
        <v>15.43</v>
      </c>
      <c r="I68" s="12">
        <v>18.8</v>
      </c>
      <c r="J68" s="12">
        <v>0</v>
      </c>
      <c r="K68" s="12">
        <f>H68-F68</f>
        <v>4.43</v>
      </c>
      <c r="L68" s="13">
        <f t="shared" si="27"/>
        <v>3.370000000000001</v>
      </c>
      <c r="M68" s="12">
        <f t="shared" si="30"/>
        <v>1950.0000000000002</v>
      </c>
      <c r="N68" s="5">
        <f t="shared" si="31"/>
        <v>0</v>
      </c>
      <c r="O68" s="24">
        <f t="shared" si="32"/>
        <v>1107.5</v>
      </c>
      <c r="P68" s="13"/>
      <c r="Q68" s="46"/>
      <c r="R68" s="12"/>
    </row>
    <row r="69" spans="1:18" s="5" customFormat="1">
      <c r="A69" s="124">
        <v>42125.083333333336</v>
      </c>
      <c r="B69" s="5" t="s">
        <v>114</v>
      </c>
      <c r="C69" s="12">
        <v>50</v>
      </c>
      <c r="D69" s="13">
        <v>0.25</v>
      </c>
      <c r="E69" s="103">
        <v>4.71</v>
      </c>
      <c r="F69" s="74">
        <v>20</v>
      </c>
      <c r="G69" s="74"/>
      <c r="H69" s="74">
        <v>23.7</v>
      </c>
      <c r="I69" s="12">
        <v>27</v>
      </c>
      <c r="J69" s="12">
        <v>0</v>
      </c>
      <c r="K69" s="12">
        <f>H69-F69</f>
        <v>3.6999999999999993</v>
      </c>
      <c r="L69" s="13">
        <f t="shared" si="27"/>
        <v>3.3000000000000007</v>
      </c>
      <c r="M69" s="12">
        <f t="shared" si="30"/>
        <v>1750</v>
      </c>
      <c r="N69" s="5">
        <f t="shared" si="31"/>
        <v>0</v>
      </c>
      <c r="O69" s="5">
        <f t="shared" si="32"/>
        <v>924.99999999999989</v>
      </c>
      <c r="P69" s="13"/>
      <c r="Q69" s="46"/>
      <c r="R69" s="12"/>
    </row>
    <row r="70" spans="1:18" s="5" customFormat="1">
      <c r="A70" s="124">
        <v>42125.083333333336</v>
      </c>
      <c r="B70" s="5" t="s">
        <v>114</v>
      </c>
      <c r="C70" s="12">
        <v>50</v>
      </c>
      <c r="D70" s="13">
        <v>0.25</v>
      </c>
      <c r="E70" s="103">
        <v>4.72</v>
      </c>
      <c r="F70" s="74">
        <v>27</v>
      </c>
      <c r="G70" s="74"/>
      <c r="H70" s="74">
        <v>31.75</v>
      </c>
      <c r="I70" s="12">
        <v>35.22</v>
      </c>
      <c r="J70" s="12">
        <v>0</v>
      </c>
      <c r="K70" s="12">
        <f>H70-F70</f>
        <v>4.75</v>
      </c>
      <c r="L70" s="13">
        <f t="shared" si="27"/>
        <v>3.4699999999999989</v>
      </c>
      <c r="M70" s="12">
        <f t="shared" si="30"/>
        <v>2054.9999999999995</v>
      </c>
      <c r="N70" s="5">
        <f t="shared" si="31"/>
        <v>0</v>
      </c>
      <c r="O70" s="24">
        <f t="shared" si="32"/>
        <v>1187.5</v>
      </c>
      <c r="P70" s="13"/>
      <c r="Q70" s="46"/>
      <c r="R70" s="12"/>
    </row>
    <row r="71" spans="1:18" s="5" customFormat="1">
      <c r="A71" s="124">
        <v>42132</v>
      </c>
      <c r="B71" s="5" t="s">
        <v>112</v>
      </c>
      <c r="C71" s="12">
        <v>50</v>
      </c>
      <c r="D71" s="13">
        <v>0.25</v>
      </c>
      <c r="E71" s="103">
        <v>7.27</v>
      </c>
      <c r="F71" s="74">
        <v>0</v>
      </c>
      <c r="G71" s="74">
        <v>15.9</v>
      </c>
      <c r="H71" s="74">
        <v>24.5</v>
      </c>
      <c r="I71" s="12">
        <v>26.4</v>
      </c>
      <c r="J71" s="12">
        <f t="shared" ref="J71:K73" si="33">G71-F71</f>
        <v>15.9</v>
      </c>
      <c r="K71" s="12">
        <f t="shared" si="33"/>
        <v>8.6</v>
      </c>
      <c r="L71" s="13">
        <f t="shared" si="27"/>
        <v>1.8999999999999986</v>
      </c>
      <c r="M71" s="12">
        <f t="shared" si="30"/>
        <v>6600</v>
      </c>
      <c r="N71" s="5">
        <f t="shared" si="31"/>
        <v>3975</v>
      </c>
      <c r="O71" s="24">
        <f t="shared" si="32"/>
        <v>2150</v>
      </c>
      <c r="P71" s="13">
        <f t="shared" ref="P71" si="34">O71/N71</f>
        <v>0.54088050314465408</v>
      </c>
      <c r="Q71" s="46"/>
      <c r="R71" s="12"/>
    </row>
    <row r="72" spans="1:18" s="5" customFormat="1">
      <c r="A72" s="124">
        <v>42132</v>
      </c>
      <c r="B72" s="5" t="s">
        <v>112</v>
      </c>
      <c r="C72" s="12">
        <v>50</v>
      </c>
      <c r="D72" s="13">
        <v>0.25</v>
      </c>
      <c r="E72" s="103">
        <v>7.27</v>
      </c>
      <c r="F72" s="74">
        <v>0</v>
      </c>
      <c r="G72" s="74">
        <v>15</v>
      </c>
      <c r="H72" s="74">
        <v>21.4</v>
      </c>
      <c r="I72" s="12">
        <v>22.2</v>
      </c>
      <c r="J72" s="12">
        <f t="shared" si="33"/>
        <v>15</v>
      </c>
      <c r="K72" s="12">
        <f t="shared" si="33"/>
        <v>6.3999999999999986</v>
      </c>
      <c r="L72" s="13">
        <f t="shared" si="27"/>
        <v>0.80000000000000071</v>
      </c>
      <c r="M72" s="12">
        <f t="shared" si="30"/>
        <v>5550</v>
      </c>
      <c r="N72" s="5">
        <f t="shared" si="31"/>
        <v>3750</v>
      </c>
      <c r="O72" s="24">
        <f t="shared" si="32"/>
        <v>1599.9999999999998</v>
      </c>
      <c r="P72" s="13">
        <f t="shared" ref="P72" si="35">O72/N72</f>
        <v>0.42666666666666658</v>
      </c>
      <c r="Q72" s="46"/>
      <c r="R72" s="12"/>
    </row>
    <row r="73" spans="1:18" s="5" customFormat="1">
      <c r="A73" s="124">
        <v>42132</v>
      </c>
      <c r="B73" s="5" t="s">
        <v>112</v>
      </c>
      <c r="C73" s="12">
        <v>50</v>
      </c>
      <c r="D73" s="13">
        <v>0.25</v>
      </c>
      <c r="E73" s="103">
        <v>7.27</v>
      </c>
      <c r="F73" s="74">
        <v>0</v>
      </c>
      <c r="G73" s="74">
        <v>15.6</v>
      </c>
      <c r="H73" s="74">
        <v>23</v>
      </c>
      <c r="I73" s="12">
        <v>24.4</v>
      </c>
      <c r="J73" s="12">
        <f t="shared" si="33"/>
        <v>15.6</v>
      </c>
      <c r="K73" s="12">
        <f t="shared" si="33"/>
        <v>7.4</v>
      </c>
      <c r="L73" s="13">
        <f t="shared" si="27"/>
        <v>1.3999999999999986</v>
      </c>
      <c r="M73" s="12">
        <f t="shared" si="30"/>
        <v>6100</v>
      </c>
      <c r="N73" s="5">
        <f t="shared" si="31"/>
        <v>3900</v>
      </c>
      <c r="O73" s="24">
        <f t="shared" si="32"/>
        <v>1850</v>
      </c>
      <c r="P73" s="13">
        <f t="shared" ref="P73" si="36">O73/N73</f>
        <v>0.47435897435897434</v>
      </c>
      <c r="Q73" s="46"/>
      <c r="R73" s="12"/>
    </row>
    <row r="74" spans="1:18" s="5" customFormat="1">
      <c r="A74" s="124">
        <v>42132</v>
      </c>
      <c r="B74" s="5" t="s">
        <v>114</v>
      </c>
      <c r="C74" s="12">
        <v>50</v>
      </c>
      <c r="D74" s="13">
        <v>0.25</v>
      </c>
      <c r="E74" s="103">
        <v>4.9400000000000004</v>
      </c>
      <c r="F74" s="74">
        <v>0</v>
      </c>
      <c r="G74" s="74"/>
      <c r="H74" s="74">
        <v>6.4</v>
      </c>
      <c r="I74" s="12">
        <v>9.6</v>
      </c>
      <c r="J74" s="12">
        <v>0</v>
      </c>
      <c r="K74" s="12">
        <f>H74-F74</f>
        <v>6.4</v>
      </c>
      <c r="L74" s="13">
        <f t="shared" si="27"/>
        <v>3.1999999999999993</v>
      </c>
      <c r="M74" s="12">
        <f t="shared" si="30"/>
        <v>2400</v>
      </c>
      <c r="N74" s="5">
        <f t="shared" si="31"/>
        <v>0</v>
      </c>
      <c r="O74" s="24">
        <f t="shared" si="32"/>
        <v>1600</v>
      </c>
      <c r="P74" s="13"/>
      <c r="Q74" s="46"/>
      <c r="R74" s="12"/>
    </row>
    <row r="75" spans="1:18" s="5" customFormat="1">
      <c r="A75" s="124">
        <v>42132</v>
      </c>
      <c r="B75" s="5" t="s">
        <v>114</v>
      </c>
      <c r="C75" s="12">
        <v>50</v>
      </c>
      <c r="D75" s="13">
        <v>0.25</v>
      </c>
      <c r="E75" s="103">
        <v>4.9400000000000004</v>
      </c>
      <c r="F75" s="74">
        <v>9.6</v>
      </c>
      <c r="G75" s="74"/>
      <c r="H75" s="74">
        <v>16.3</v>
      </c>
      <c r="I75" s="12">
        <v>19.600000000000001</v>
      </c>
      <c r="J75" s="12">
        <v>0</v>
      </c>
      <c r="K75" s="12">
        <f>H75-F75</f>
        <v>6.7000000000000011</v>
      </c>
      <c r="L75" s="13">
        <f t="shared" si="27"/>
        <v>3.3000000000000007</v>
      </c>
      <c r="M75" s="12">
        <f t="shared" si="30"/>
        <v>2500.0000000000005</v>
      </c>
      <c r="N75" s="5">
        <f t="shared" si="31"/>
        <v>0</v>
      </c>
      <c r="O75" s="24">
        <f t="shared" si="32"/>
        <v>1675.0000000000002</v>
      </c>
      <c r="P75" s="13"/>
      <c r="Q75" s="46"/>
      <c r="R75" s="12"/>
    </row>
    <row r="76" spans="1:18" s="5" customFormat="1">
      <c r="A76" s="124">
        <v>42132</v>
      </c>
      <c r="B76" s="5" t="s">
        <v>114</v>
      </c>
      <c r="C76" s="12">
        <v>50</v>
      </c>
      <c r="D76" s="13">
        <v>0.25</v>
      </c>
      <c r="E76" s="103">
        <v>4.9400000000000004</v>
      </c>
      <c r="F76" s="74">
        <v>19.7</v>
      </c>
      <c r="G76" s="74"/>
      <c r="H76" s="74">
        <v>26.2</v>
      </c>
      <c r="I76" s="12">
        <v>29.5</v>
      </c>
      <c r="J76" s="12">
        <v>0</v>
      </c>
      <c r="K76" s="12">
        <f>H76-F76</f>
        <v>6.5</v>
      </c>
      <c r="L76" s="13">
        <f t="shared" si="27"/>
        <v>3.3000000000000007</v>
      </c>
      <c r="M76" s="12">
        <f t="shared" si="30"/>
        <v>2450.0000000000005</v>
      </c>
      <c r="N76" s="5">
        <f t="shared" si="31"/>
        <v>0</v>
      </c>
      <c r="O76" s="24">
        <f t="shared" si="32"/>
        <v>1625</v>
      </c>
      <c r="P76" s="13"/>
      <c r="Q76" s="46"/>
      <c r="R76" s="12"/>
    </row>
    <row r="77" spans="1:18" s="5" customFormat="1">
      <c r="A77" s="124">
        <v>42139</v>
      </c>
      <c r="B77" s="5" t="s">
        <v>112</v>
      </c>
      <c r="C77" s="12">
        <v>50</v>
      </c>
      <c r="D77" s="13">
        <v>0.25</v>
      </c>
      <c r="E77" s="103">
        <v>7.32</v>
      </c>
      <c r="F77" s="74">
        <v>0</v>
      </c>
      <c r="G77" s="74">
        <v>15.5</v>
      </c>
      <c r="H77" s="74">
        <v>23.9</v>
      </c>
      <c r="I77" s="12">
        <v>25.1</v>
      </c>
      <c r="J77" s="12">
        <f t="shared" ref="J77:K80" si="37">G77-F77</f>
        <v>15.5</v>
      </c>
      <c r="K77" s="12">
        <f t="shared" si="37"/>
        <v>8.3999999999999986</v>
      </c>
      <c r="L77" s="13">
        <f t="shared" si="27"/>
        <v>1.2000000000000028</v>
      </c>
      <c r="M77" s="12">
        <f t="shared" si="30"/>
        <v>6275</v>
      </c>
      <c r="N77" s="5">
        <f t="shared" si="31"/>
        <v>3875</v>
      </c>
      <c r="O77" s="24">
        <f t="shared" si="32"/>
        <v>2099.9999999999995</v>
      </c>
      <c r="P77" s="13">
        <f t="shared" ref="P77" si="38">O77/N77</f>
        <v>0.54193548387096757</v>
      </c>
      <c r="Q77" s="46"/>
      <c r="R77" s="12"/>
    </row>
    <row r="78" spans="1:18" s="5" customFormat="1">
      <c r="A78" s="124">
        <v>42139</v>
      </c>
      <c r="B78" s="5" t="s">
        <v>112</v>
      </c>
      <c r="C78" s="12">
        <v>50</v>
      </c>
      <c r="D78" s="13">
        <v>0.25</v>
      </c>
      <c r="E78" s="103">
        <v>7.32</v>
      </c>
      <c r="F78" s="74">
        <v>0</v>
      </c>
      <c r="G78" s="74">
        <v>14.7</v>
      </c>
      <c r="H78" s="74">
        <v>23.5</v>
      </c>
      <c r="I78" s="12">
        <v>25.1</v>
      </c>
      <c r="J78" s="12">
        <f t="shared" si="37"/>
        <v>14.7</v>
      </c>
      <c r="K78" s="12">
        <f t="shared" si="37"/>
        <v>8.8000000000000007</v>
      </c>
      <c r="L78" s="13">
        <f t="shared" si="27"/>
        <v>1.6000000000000014</v>
      </c>
      <c r="M78" s="12">
        <f t="shared" si="30"/>
        <v>6275</v>
      </c>
      <c r="N78" s="5">
        <f t="shared" si="31"/>
        <v>3675</v>
      </c>
      <c r="O78" s="24">
        <f t="shared" si="32"/>
        <v>2200.0000000000005</v>
      </c>
      <c r="P78" s="13">
        <f t="shared" ref="P78" si="39">O78/N78</f>
        <v>0.59863945578231303</v>
      </c>
      <c r="Q78" s="46"/>
      <c r="R78" s="12"/>
    </row>
    <row r="79" spans="1:18" s="5" customFormat="1">
      <c r="A79" s="124">
        <v>42139</v>
      </c>
      <c r="B79" s="5" t="s">
        <v>112</v>
      </c>
      <c r="C79" s="12">
        <v>50</v>
      </c>
      <c r="D79" s="13">
        <v>0.25</v>
      </c>
      <c r="E79" s="103">
        <v>7.34</v>
      </c>
      <c r="F79" s="74">
        <v>0</v>
      </c>
      <c r="G79" s="74">
        <v>13.6</v>
      </c>
      <c r="H79" s="74">
        <v>23.4</v>
      </c>
      <c r="I79" s="12">
        <v>24.5</v>
      </c>
      <c r="J79" s="12">
        <f t="shared" si="37"/>
        <v>13.6</v>
      </c>
      <c r="K79" s="12">
        <f t="shared" si="37"/>
        <v>9.7999999999999989</v>
      </c>
      <c r="L79" s="13">
        <f t="shared" si="27"/>
        <v>1.1000000000000014</v>
      </c>
      <c r="M79" s="12">
        <f t="shared" si="30"/>
        <v>6125</v>
      </c>
      <c r="N79" s="5">
        <f t="shared" si="31"/>
        <v>3400</v>
      </c>
      <c r="O79" s="24">
        <f t="shared" si="32"/>
        <v>2449.9999999999995</v>
      </c>
      <c r="P79" s="13">
        <f t="shared" ref="P79:P80" si="40">O79/N79</f>
        <v>0.72058823529411753</v>
      </c>
      <c r="Q79" s="46"/>
      <c r="R79" s="12"/>
    </row>
    <row r="80" spans="1:18" s="5" customFormat="1">
      <c r="A80" s="124">
        <v>42139</v>
      </c>
      <c r="B80" s="5" t="s">
        <v>112</v>
      </c>
      <c r="C80" s="12">
        <v>50</v>
      </c>
      <c r="D80" s="13">
        <v>0.25</v>
      </c>
      <c r="E80" s="103">
        <v>7.31</v>
      </c>
      <c r="F80" s="74">
        <v>0</v>
      </c>
      <c r="G80" s="74">
        <v>14.4</v>
      </c>
      <c r="H80" s="74">
        <v>22.6</v>
      </c>
      <c r="I80" s="12">
        <v>24</v>
      </c>
      <c r="J80" s="12">
        <f t="shared" si="37"/>
        <v>14.4</v>
      </c>
      <c r="K80" s="12">
        <f t="shared" si="37"/>
        <v>8.2000000000000011</v>
      </c>
      <c r="L80" s="13">
        <f t="shared" si="27"/>
        <v>1.3999999999999986</v>
      </c>
      <c r="M80" s="12">
        <f t="shared" si="30"/>
        <v>6000</v>
      </c>
      <c r="N80" s="5">
        <f t="shared" si="31"/>
        <v>3600</v>
      </c>
      <c r="O80" s="24">
        <f t="shared" si="32"/>
        <v>2050.0000000000005</v>
      </c>
      <c r="P80" s="13">
        <f t="shared" si="40"/>
        <v>0.56944444444444453</v>
      </c>
      <c r="Q80" s="46"/>
      <c r="R80" s="12"/>
    </row>
    <row r="81" spans="1:18" s="5" customFormat="1">
      <c r="A81" s="124">
        <v>42139</v>
      </c>
      <c r="B81" s="5" t="s">
        <v>114</v>
      </c>
      <c r="C81" s="12">
        <v>50</v>
      </c>
      <c r="D81" s="13">
        <v>0.25</v>
      </c>
      <c r="E81" s="103">
        <v>5.14</v>
      </c>
      <c r="F81" s="74">
        <v>24.1</v>
      </c>
      <c r="G81" s="74"/>
      <c r="H81" s="74">
        <v>32</v>
      </c>
      <c r="I81" s="12">
        <v>35.299999999999997</v>
      </c>
      <c r="J81" s="12">
        <v>0</v>
      </c>
      <c r="K81" s="12">
        <f>H81-F81</f>
        <v>7.8999999999999986</v>
      </c>
      <c r="L81" s="13">
        <f t="shared" si="27"/>
        <v>3.2999999999999972</v>
      </c>
      <c r="M81" s="12">
        <f t="shared" si="30"/>
        <v>2799.9999999999986</v>
      </c>
      <c r="N81" s="5">
        <f t="shared" si="31"/>
        <v>0</v>
      </c>
      <c r="O81" s="24">
        <f t="shared" si="32"/>
        <v>1974.9999999999998</v>
      </c>
      <c r="P81" s="13"/>
      <c r="Q81" s="46"/>
      <c r="R81" s="12"/>
    </row>
    <row r="82" spans="1:18" s="5" customFormat="1">
      <c r="A82" s="124">
        <v>42139</v>
      </c>
      <c r="B82" s="5" t="s">
        <v>114</v>
      </c>
      <c r="C82" s="12">
        <v>50</v>
      </c>
      <c r="D82" s="13">
        <v>0.25</v>
      </c>
      <c r="E82" s="103">
        <v>5.14</v>
      </c>
      <c r="F82" s="74">
        <v>35.299999999999997</v>
      </c>
      <c r="G82" s="74"/>
      <c r="H82" s="74">
        <v>43.4</v>
      </c>
      <c r="I82" s="12">
        <v>46.6</v>
      </c>
      <c r="J82" s="12">
        <v>0</v>
      </c>
      <c r="K82" s="12">
        <f>H82-F82</f>
        <v>8.1000000000000014</v>
      </c>
      <c r="L82" s="13">
        <f t="shared" si="27"/>
        <v>3.2000000000000028</v>
      </c>
      <c r="M82" s="12">
        <f t="shared" si="30"/>
        <v>2825.0000000000014</v>
      </c>
      <c r="N82" s="5">
        <f t="shared" si="31"/>
        <v>0</v>
      </c>
      <c r="O82" s="24">
        <f t="shared" si="32"/>
        <v>2025.0000000000002</v>
      </c>
      <c r="P82" s="13"/>
      <c r="Q82" s="46"/>
      <c r="R82" s="12"/>
    </row>
    <row r="83" spans="1:18" s="5" customFormat="1">
      <c r="A83" s="124">
        <v>42139</v>
      </c>
      <c r="B83" s="5" t="s">
        <v>114</v>
      </c>
      <c r="C83" s="12">
        <v>50</v>
      </c>
      <c r="D83" s="13">
        <v>0.25</v>
      </c>
      <c r="E83" s="103">
        <v>5.14</v>
      </c>
      <c r="F83" s="74">
        <v>24.6</v>
      </c>
      <c r="G83" s="74"/>
      <c r="H83" s="74">
        <v>32.9</v>
      </c>
      <c r="I83" s="12">
        <v>36</v>
      </c>
      <c r="J83" s="12">
        <v>0</v>
      </c>
      <c r="K83" s="12">
        <f>H83-F83</f>
        <v>8.2999999999999972</v>
      </c>
      <c r="L83" s="13">
        <f t="shared" si="27"/>
        <v>3.1000000000000014</v>
      </c>
      <c r="M83" s="12">
        <f t="shared" si="30"/>
        <v>2849.9999999999995</v>
      </c>
      <c r="N83" s="5">
        <f t="shared" si="31"/>
        <v>0</v>
      </c>
      <c r="O83" s="24">
        <f t="shared" si="32"/>
        <v>2074.9999999999995</v>
      </c>
      <c r="P83" s="13"/>
      <c r="Q83" s="46"/>
      <c r="R83" s="12"/>
    </row>
    <row r="84" spans="1:18" s="5" customFormat="1">
      <c r="A84" s="124">
        <v>42145</v>
      </c>
      <c r="B84" s="5" t="s">
        <v>112</v>
      </c>
      <c r="C84" s="12">
        <v>50</v>
      </c>
      <c r="D84" s="13">
        <v>0.25</v>
      </c>
      <c r="E84" s="103">
        <v>7.21</v>
      </c>
      <c r="F84" s="74">
        <v>0</v>
      </c>
      <c r="G84" s="74">
        <v>14.4</v>
      </c>
      <c r="H84" s="74">
        <v>23</v>
      </c>
      <c r="I84" s="12">
        <v>24.7</v>
      </c>
      <c r="J84" s="12">
        <f t="shared" ref="J84:K86" si="41">G84-F84</f>
        <v>14.4</v>
      </c>
      <c r="K84" s="12">
        <f t="shared" si="41"/>
        <v>8.6</v>
      </c>
      <c r="L84" s="13">
        <f t="shared" si="27"/>
        <v>1.6999999999999993</v>
      </c>
      <c r="M84" s="12">
        <f t="shared" si="30"/>
        <v>6175</v>
      </c>
      <c r="N84" s="5">
        <f t="shared" si="31"/>
        <v>3600</v>
      </c>
      <c r="O84" s="24">
        <f t="shared" si="32"/>
        <v>2150</v>
      </c>
      <c r="P84" s="13">
        <f t="shared" ref="P84" si="42">O84/N84</f>
        <v>0.59722222222222221</v>
      </c>
      <c r="Q84" s="46"/>
      <c r="R84" s="12"/>
    </row>
    <row r="85" spans="1:18" s="5" customFormat="1">
      <c r="A85" s="124">
        <v>42145</v>
      </c>
      <c r="B85" s="5" t="s">
        <v>112</v>
      </c>
      <c r="C85" s="12">
        <v>50</v>
      </c>
      <c r="D85" s="13">
        <v>0.25</v>
      </c>
      <c r="E85" s="103">
        <v>7.21</v>
      </c>
      <c r="F85" s="74">
        <v>0</v>
      </c>
      <c r="G85" s="74">
        <v>13.4</v>
      </c>
      <c r="H85" s="74">
        <v>22.3</v>
      </c>
      <c r="I85" s="12">
        <v>24.1</v>
      </c>
      <c r="J85" s="12">
        <f t="shared" si="41"/>
        <v>13.4</v>
      </c>
      <c r="K85" s="12">
        <f t="shared" si="41"/>
        <v>8.9</v>
      </c>
      <c r="L85" s="13">
        <f t="shared" si="27"/>
        <v>1.8000000000000007</v>
      </c>
      <c r="M85" s="12">
        <f t="shared" si="30"/>
        <v>6025</v>
      </c>
      <c r="N85" s="5">
        <f t="shared" si="31"/>
        <v>3350</v>
      </c>
      <c r="O85" s="24">
        <f t="shared" si="32"/>
        <v>2225</v>
      </c>
      <c r="P85" s="13">
        <f t="shared" ref="P85" si="43">O85/N85</f>
        <v>0.66417910447761197</v>
      </c>
      <c r="Q85" s="46"/>
      <c r="R85" s="12"/>
    </row>
    <row r="86" spans="1:18" s="5" customFormat="1">
      <c r="A86" s="124">
        <v>42145</v>
      </c>
      <c r="B86" s="5" t="s">
        <v>112</v>
      </c>
      <c r="C86" s="12">
        <v>50</v>
      </c>
      <c r="D86" s="13">
        <v>0.25</v>
      </c>
      <c r="E86" s="103">
        <v>7.22</v>
      </c>
      <c r="F86" s="74">
        <v>0</v>
      </c>
      <c r="G86" s="74">
        <v>13.7</v>
      </c>
      <c r="H86" s="74">
        <v>22.6</v>
      </c>
      <c r="I86" s="12">
        <v>24</v>
      </c>
      <c r="J86" s="12">
        <f t="shared" si="41"/>
        <v>13.7</v>
      </c>
      <c r="K86" s="12">
        <f t="shared" si="41"/>
        <v>8.9000000000000021</v>
      </c>
      <c r="L86" s="13">
        <f t="shared" si="27"/>
        <v>1.3999999999999986</v>
      </c>
      <c r="M86" s="12">
        <f t="shared" si="30"/>
        <v>6000</v>
      </c>
      <c r="N86" s="5">
        <f t="shared" si="31"/>
        <v>3425</v>
      </c>
      <c r="O86" s="24">
        <f t="shared" si="32"/>
        <v>2225.0000000000005</v>
      </c>
      <c r="P86" s="13">
        <f t="shared" ref="P86" si="44">O86/N86</f>
        <v>0.64963503649635046</v>
      </c>
      <c r="Q86" s="46"/>
      <c r="R86" s="12" t="s">
        <v>125</v>
      </c>
    </row>
    <row r="87" spans="1:18" s="5" customFormat="1">
      <c r="A87" s="124">
        <v>42145</v>
      </c>
      <c r="B87" s="5" t="s">
        <v>114</v>
      </c>
      <c r="C87" s="12">
        <v>50</v>
      </c>
      <c r="D87" s="13">
        <v>0.25</v>
      </c>
      <c r="E87" s="103">
        <v>5.04</v>
      </c>
      <c r="F87" s="74">
        <v>0</v>
      </c>
      <c r="G87" s="74"/>
      <c r="H87" s="74">
        <v>6.8</v>
      </c>
      <c r="I87" s="12">
        <v>9.8000000000000007</v>
      </c>
      <c r="J87" s="12">
        <v>0</v>
      </c>
      <c r="K87" s="12">
        <f>H87-F87</f>
        <v>6.8</v>
      </c>
      <c r="L87" s="13">
        <f t="shared" si="27"/>
        <v>3.0000000000000009</v>
      </c>
      <c r="M87" s="12">
        <f t="shared" si="30"/>
        <v>2450.0000000000005</v>
      </c>
      <c r="N87" s="5">
        <f t="shared" si="31"/>
        <v>0</v>
      </c>
      <c r="O87" s="24">
        <f t="shared" si="32"/>
        <v>1700</v>
      </c>
      <c r="P87" s="13"/>
      <c r="Q87" s="46"/>
      <c r="R87" s="12"/>
    </row>
    <row r="88" spans="1:18" s="5" customFormat="1">
      <c r="A88" s="124">
        <v>42145</v>
      </c>
      <c r="B88" s="5" t="s">
        <v>114</v>
      </c>
      <c r="C88" s="12">
        <v>50</v>
      </c>
      <c r="D88" s="13">
        <v>0.25</v>
      </c>
      <c r="E88" s="103">
        <v>5.04</v>
      </c>
      <c r="F88" s="74">
        <v>9.8000000000000007</v>
      </c>
      <c r="G88" s="74"/>
      <c r="H88" s="74">
        <v>16.899999999999999</v>
      </c>
      <c r="I88" s="12">
        <v>20</v>
      </c>
      <c r="J88" s="12">
        <v>0</v>
      </c>
      <c r="K88" s="12">
        <f>H88-F88</f>
        <v>7.0999999999999979</v>
      </c>
      <c r="L88" s="13">
        <f t="shared" si="27"/>
        <v>3.1000000000000014</v>
      </c>
      <c r="M88" s="12">
        <f t="shared" si="30"/>
        <v>2549.9999999999995</v>
      </c>
      <c r="N88" s="5">
        <f t="shared" si="31"/>
        <v>0</v>
      </c>
      <c r="O88" s="24">
        <f t="shared" si="32"/>
        <v>1774.9999999999993</v>
      </c>
      <c r="P88" s="13"/>
      <c r="Q88" s="46"/>
      <c r="R88" s="12"/>
    </row>
    <row r="89" spans="1:18" s="5" customFormat="1">
      <c r="A89" s="124">
        <v>42145</v>
      </c>
      <c r="B89" s="5" t="s">
        <v>114</v>
      </c>
      <c r="C89" s="12">
        <v>50</v>
      </c>
      <c r="D89" s="13">
        <v>0.25</v>
      </c>
      <c r="E89" s="103">
        <v>5.04</v>
      </c>
      <c r="F89" s="74">
        <v>20</v>
      </c>
      <c r="G89" s="74"/>
      <c r="H89" s="74">
        <v>26.8</v>
      </c>
      <c r="I89" s="12">
        <v>29.9</v>
      </c>
      <c r="J89" s="12">
        <v>0</v>
      </c>
      <c r="K89" s="12">
        <f>H89-F89</f>
        <v>6.8000000000000007</v>
      </c>
      <c r="L89" s="13">
        <f t="shared" si="27"/>
        <v>3.0999999999999979</v>
      </c>
      <c r="M89" s="12">
        <f t="shared" si="30"/>
        <v>2474.9999999999995</v>
      </c>
      <c r="N89" s="5">
        <f t="shared" si="31"/>
        <v>0</v>
      </c>
      <c r="O89" s="24">
        <f t="shared" si="32"/>
        <v>1700.0000000000002</v>
      </c>
      <c r="P89" s="13"/>
      <c r="Q89" s="46"/>
      <c r="R89" s="12"/>
    </row>
    <row r="90" spans="1:18" s="5" customFormat="1">
      <c r="A90" s="124">
        <v>42153</v>
      </c>
      <c r="B90" s="5" t="s">
        <v>112</v>
      </c>
      <c r="C90" s="12">
        <v>50</v>
      </c>
      <c r="D90" s="13">
        <v>0.25</v>
      </c>
      <c r="E90" s="103">
        <v>7.14</v>
      </c>
      <c r="F90" s="74">
        <v>0</v>
      </c>
      <c r="G90" s="74">
        <v>11.4</v>
      </c>
      <c r="H90" s="74">
        <v>20.8</v>
      </c>
      <c r="I90" s="12">
        <v>22.4</v>
      </c>
      <c r="J90" s="12">
        <f t="shared" ref="J90:K92" si="45">G90-F90</f>
        <v>11.4</v>
      </c>
      <c r="K90" s="12">
        <f t="shared" si="45"/>
        <v>9.4</v>
      </c>
      <c r="L90" s="13">
        <f t="shared" si="27"/>
        <v>1.5999999999999979</v>
      </c>
      <c r="M90" s="12">
        <f t="shared" si="30"/>
        <v>5600</v>
      </c>
      <c r="N90" s="5">
        <f t="shared" si="31"/>
        <v>2850</v>
      </c>
      <c r="O90" s="24">
        <f t="shared" si="32"/>
        <v>2350</v>
      </c>
      <c r="P90" s="13">
        <f t="shared" ref="P90" si="46">O90/N90</f>
        <v>0.82456140350877194</v>
      </c>
      <c r="Q90" s="46"/>
      <c r="R90" s="46" t="s">
        <v>141</v>
      </c>
    </row>
    <row r="91" spans="1:18" s="5" customFormat="1">
      <c r="A91" s="124">
        <v>42153</v>
      </c>
      <c r="B91" s="5" t="s">
        <v>112</v>
      </c>
      <c r="C91" s="12">
        <v>50</v>
      </c>
      <c r="D91" s="13">
        <v>0.25</v>
      </c>
      <c r="E91" s="103">
        <v>7.15</v>
      </c>
      <c r="F91" s="74">
        <v>0</v>
      </c>
      <c r="G91" s="74">
        <v>11.4</v>
      </c>
      <c r="H91" s="74">
        <v>21.1</v>
      </c>
      <c r="I91" s="12">
        <v>22.8</v>
      </c>
      <c r="J91" s="12">
        <f t="shared" si="45"/>
        <v>11.4</v>
      </c>
      <c r="K91" s="12">
        <f t="shared" si="45"/>
        <v>9.7000000000000011</v>
      </c>
      <c r="L91" s="13">
        <f t="shared" ref="L91:L101" si="47">I91-H91</f>
        <v>1.6999999999999993</v>
      </c>
      <c r="M91" s="12">
        <f t="shared" si="30"/>
        <v>5700</v>
      </c>
      <c r="N91" s="5">
        <f t="shared" si="31"/>
        <v>2850</v>
      </c>
      <c r="O91" s="24">
        <f t="shared" si="32"/>
        <v>2425.0000000000005</v>
      </c>
      <c r="P91" s="13">
        <f t="shared" ref="P91" si="48">O91/N91</f>
        <v>0.85087719298245634</v>
      </c>
      <c r="Q91" s="46"/>
      <c r="R91" s="12"/>
    </row>
    <row r="92" spans="1:18" s="5" customFormat="1">
      <c r="A92" s="124">
        <v>42153</v>
      </c>
      <c r="B92" s="5" t="s">
        <v>112</v>
      </c>
      <c r="C92" s="12">
        <v>50</v>
      </c>
      <c r="D92" s="13">
        <v>0.25</v>
      </c>
      <c r="E92" s="103">
        <v>7.15</v>
      </c>
      <c r="F92" s="74">
        <v>0</v>
      </c>
      <c r="G92" s="74">
        <v>11.4</v>
      </c>
      <c r="H92" s="74">
        <v>21</v>
      </c>
      <c r="I92" s="12">
        <v>22.6</v>
      </c>
      <c r="J92" s="12">
        <f t="shared" si="45"/>
        <v>11.4</v>
      </c>
      <c r="K92" s="12">
        <f t="shared" si="45"/>
        <v>9.6</v>
      </c>
      <c r="L92" s="13">
        <f t="shared" si="47"/>
        <v>1.6000000000000014</v>
      </c>
      <c r="M92" s="12">
        <f t="shared" si="30"/>
        <v>5650</v>
      </c>
      <c r="N92" s="5">
        <f t="shared" si="31"/>
        <v>2850</v>
      </c>
      <c r="O92" s="24">
        <f t="shared" si="32"/>
        <v>2400</v>
      </c>
      <c r="P92" s="13">
        <f t="shared" ref="P92" si="49">O92/N92</f>
        <v>0.84210526315789469</v>
      </c>
      <c r="Q92" s="46"/>
      <c r="R92" s="12"/>
    </row>
    <row r="93" spans="1:18" s="5" customFormat="1">
      <c r="A93" s="124">
        <v>42153</v>
      </c>
      <c r="B93" s="5" t="s">
        <v>114</v>
      </c>
      <c r="C93" s="12">
        <v>50</v>
      </c>
      <c r="D93" s="13">
        <v>0.25</v>
      </c>
      <c r="E93" s="103">
        <v>5.24</v>
      </c>
      <c r="F93" s="74">
        <v>12.6</v>
      </c>
      <c r="G93" s="74"/>
      <c r="H93" s="74">
        <v>20.5</v>
      </c>
      <c r="I93" s="12">
        <v>23.3</v>
      </c>
      <c r="J93" s="12">
        <v>0</v>
      </c>
      <c r="K93" s="12">
        <f t="shared" ref="K93:K98" si="50">H93-F93</f>
        <v>7.9</v>
      </c>
      <c r="L93" s="13">
        <f t="shared" si="47"/>
        <v>2.8000000000000007</v>
      </c>
      <c r="M93" s="12">
        <f t="shared" si="30"/>
        <v>2675</v>
      </c>
      <c r="N93" s="5">
        <f t="shared" si="31"/>
        <v>0</v>
      </c>
      <c r="O93" s="24">
        <f t="shared" si="32"/>
        <v>1975</v>
      </c>
      <c r="P93" s="13"/>
      <c r="Q93" s="46"/>
      <c r="R93" s="12"/>
    </row>
    <row r="94" spans="1:18" s="5" customFormat="1">
      <c r="A94" s="124">
        <v>42153</v>
      </c>
      <c r="B94" s="5" t="s">
        <v>114</v>
      </c>
      <c r="C94" s="12">
        <v>50</v>
      </c>
      <c r="D94" s="13">
        <v>0.25</v>
      </c>
      <c r="E94" s="103">
        <v>5.23</v>
      </c>
      <c r="F94" s="74">
        <v>23.3</v>
      </c>
      <c r="G94" s="74"/>
      <c r="H94" s="74">
        <v>30.9</v>
      </c>
      <c r="I94" s="12">
        <v>33.799999999999997</v>
      </c>
      <c r="J94" s="12">
        <v>0</v>
      </c>
      <c r="K94" s="12">
        <f t="shared" si="50"/>
        <v>7.5999999999999979</v>
      </c>
      <c r="L94" s="13">
        <f t="shared" si="47"/>
        <v>2.8999999999999986</v>
      </c>
      <c r="M94" s="12">
        <f t="shared" si="30"/>
        <v>2624.9999999999986</v>
      </c>
      <c r="N94" s="5">
        <f t="shared" si="31"/>
        <v>0</v>
      </c>
      <c r="O94" s="24">
        <f t="shared" si="32"/>
        <v>1899.9999999999993</v>
      </c>
      <c r="P94" s="13"/>
      <c r="Q94" s="46"/>
      <c r="R94" s="12"/>
    </row>
    <row r="95" spans="1:18" s="5" customFormat="1">
      <c r="A95" s="124">
        <v>42153</v>
      </c>
      <c r="B95" s="5" t="s">
        <v>114</v>
      </c>
      <c r="C95" s="12">
        <v>50</v>
      </c>
      <c r="D95" s="13">
        <v>0.25</v>
      </c>
      <c r="E95" s="103">
        <v>5.24</v>
      </c>
      <c r="F95" s="74">
        <v>33.799999999999997</v>
      </c>
      <c r="G95" s="74"/>
      <c r="H95" s="74">
        <v>41.8</v>
      </c>
      <c r="I95" s="12">
        <v>44.8</v>
      </c>
      <c r="J95" s="12">
        <v>0</v>
      </c>
      <c r="K95" s="12">
        <f t="shared" si="50"/>
        <v>8</v>
      </c>
      <c r="L95" s="13">
        <f t="shared" si="47"/>
        <v>3</v>
      </c>
      <c r="M95" s="12">
        <f t="shared" si="30"/>
        <v>2750</v>
      </c>
      <c r="N95" s="5">
        <f t="shared" si="31"/>
        <v>0</v>
      </c>
      <c r="O95" s="24">
        <f t="shared" si="32"/>
        <v>2000</v>
      </c>
      <c r="P95" s="13"/>
      <c r="Q95" s="46"/>
      <c r="R95" s="12"/>
    </row>
    <row r="96" spans="1:18" s="5" customFormat="1">
      <c r="A96" s="124">
        <v>42159</v>
      </c>
      <c r="B96" s="5" t="s">
        <v>114</v>
      </c>
      <c r="C96" s="12">
        <v>50</v>
      </c>
      <c r="D96" s="13">
        <v>0.25</v>
      </c>
      <c r="E96" s="103">
        <v>5.0199999999999996</v>
      </c>
      <c r="F96" s="74">
        <v>0</v>
      </c>
      <c r="G96" s="74"/>
      <c r="H96" s="74">
        <v>7.87</v>
      </c>
      <c r="I96" s="12">
        <v>11.55</v>
      </c>
      <c r="J96" s="12">
        <v>0</v>
      </c>
      <c r="K96" s="12">
        <f t="shared" si="50"/>
        <v>7.87</v>
      </c>
      <c r="L96" s="13">
        <f t="shared" si="47"/>
        <v>3.6800000000000006</v>
      </c>
      <c r="M96" s="12">
        <f t="shared" si="30"/>
        <v>2887.5</v>
      </c>
      <c r="N96" s="5">
        <f t="shared" si="31"/>
        <v>0</v>
      </c>
      <c r="O96" s="24">
        <f t="shared" si="32"/>
        <v>1967.5</v>
      </c>
      <c r="P96" s="13"/>
      <c r="Q96" s="46"/>
      <c r="R96" s="12"/>
    </row>
    <row r="97" spans="1:18" s="5" customFormat="1">
      <c r="A97" s="124">
        <v>42159</v>
      </c>
      <c r="B97" s="5" t="s">
        <v>114</v>
      </c>
      <c r="C97" s="12">
        <v>50</v>
      </c>
      <c r="D97" s="13">
        <v>0.25</v>
      </c>
      <c r="E97" s="103">
        <v>5.0199999999999996</v>
      </c>
      <c r="F97" s="74">
        <v>12</v>
      </c>
      <c r="G97" s="74"/>
      <c r="H97" s="74">
        <v>19.600000000000001</v>
      </c>
      <c r="I97" s="12">
        <v>23</v>
      </c>
      <c r="J97" s="12">
        <v>0</v>
      </c>
      <c r="K97" s="12">
        <f t="shared" si="50"/>
        <v>7.6000000000000014</v>
      </c>
      <c r="L97" s="13">
        <f t="shared" si="47"/>
        <v>3.3999999999999986</v>
      </c>
      <c r="M97" s="12">
        <f t="shared" si="30"/>
        <v>2750</v>
      </c>
      <c r="N97" s="5">
        <f t="shared" si="31"/>
        <v>0</v>
      </c>
      <c r="O97" s="24">
        <f t="shared" si="32"/>
        <v>1900.0000000000002</v>
      </c>
      <c r="P97" s="13"/>
      <c r="Q97" s="46"/>
      <c r="R97" s="12"/>
    </row>
    <row r="98" spans="1:18" s="5" customFormat="1">
      <c r="A98" s="124">
        <v>42159</v>
      </c>
      <c r="B98" s="5" t="s">
        <v>114</v>
      </c>
      <c r="C98" s="12">
        <v>50</v>
      </c>
      <c r="D98" s="13">
        <v>0.25</v>
      </c>
      <c r="E98" s="103">
        <v>5.01</v>
      </c>
      <c r="F98" s="74">
        <v>35</v>
      </c>
      <c r="G98" s="74"/>
      <c r="H98" s="74">
        <v>42.5</v>
      </c>
      <c r="I98" s="12">
        <v>46.5</v>
      </c>
      <c r="J98" s="12">
        <v>0</v>
      </c>
      <c r="K98" s="12">
        <f t="shared" si="50"/>
        <v>7.5</v>
      </c>
      <c r="L98" s="13">
        <f t="shared" si="47"/>
        <v>4</v>
      </c>
      <c r="M98" s="12">
        <f t="shared" ref="M98:M101" si="51">((J98+K98+L98)*D98*50000)/C98</f>
        <v>2875</v>
      </c>
      <c r="N98" s="5">
        <f t="shared" si="31"/>
        <v>0</v>
      </c>
      <c r="O98" s="24">
        <f t="shared" si="32"/>
        <v>1875</v>
      </c>
      <c r="P98" s="13"/>
      <c r="Q98" s="46"/>
      <c r="R98" s="12"/>
    </row>
    <row r="99" spans="1:18" s="5" customFormat="1">
      <c r="A99" s="124">
        <v>42159</v>
      </c>
      <c r="B99" s="5" t="s">
        <v>112</v>
      </c>
      <c r="C99" s="12">
        <v>50</v>
      </c>
      <c r="D99" s="13">
        <v>0.25</v>
      </c>
      <c r="E99" s="103">
        <v>7.36</v>
      </c>
      <c r="F99" s="74">
        <v>0</v>
      </c>
      <c r="G99" s="74">
        <v>11.2</v>
      </c>
      <c r="H99" s="74">
        <v>20.8</v>
      </c>
      <c r="I99" s="12">
        <v>22.8</v>
      </c>
      <c r="J99" s="12">
        <f t="shared" ref="J99:K101" si="52">G99-F99</f>
        <v>11.2</v>
      </c>
      <c r="K99" s="12">
        <f t="shared" si="52"/>
        <v>9.6000000000000014</v>
      </c>
      <c r="L99" s="13">
        <f t="shared" si="47"/>
        <v>2</v>
      </c>
      <c r="M99" s="12">
        <f t="shared" si="51"/>
        <v>5700</v>
      </c>
      <c r="N99" s="5">
        <f t="shared" si="31"/>
        <v>2800</v>
      </c>
      <c r="O99" s="24">
        <f t="shared" si="32"/>
        <v>2400.0000000000005</v>
      </c>
      <c r="P99" s="13">
        <f>O99/N99</f>
        <v>0.85714285714285732</v>
      </c>
      <c r="Q99" s="46"/>
      <c r="R99" s="12"/>
    </row>
    <row r="100" spans="1:18" s="5" customFormat="1">
      <c r="A100" s="124">
        <v>42159</v>
      </c>
      <c r="B100" s="5" t="s">
        <v>112</v>
      </c>
      <c r="C100" s="12">
        <v>50</v>
      </c>
      <c r="D100" s="13">
        <v>0.25</v>
      </c>
      <c r="E100" s="103">
        <v>7.11</v>
      </c>
      <c r="F100" s="74">
        <v>0</v>
      </c>
      <c r="G100" s="74">
        <v>11.2</v>
      </c>
      <c r="H100" s="74">
        <v>20.9</v>
      </c>
      <c r="I100" s="12">
        <v>22.7</v>
      </c>
      <c r="J100" s="12">
        <f t="shared" si="52"/>
        <v>11.2</v>
      </c>
      <c r="K100" s="12">
        <f t="shared" si="52"/>
        <v>9.6999999999999993</v>
      </c>
      <c r="L100" s="13">
        <f t="shared" si="47"/>
        <v>1.8000000000000007</v>
      </c>
      <c r="M100" s="12">
        <f t="shared" si="51"/>
        <v>5675</v>
      </c>
      <c r="N100" s="5">
        <f t="shared" si="31"/>
        <v>2800</v>
      </c>
      <c r="O100" s="24">
        <f t="shared" si="32"/>
        <v>2424.9999999999995</v>
      </c>
      <c r="P100" s="13">
        <f t="shared" ref="P100:P101" si="53">O100/N100</f>
        <v>0.86607142857142838</v>
      </c>
      <c r="Q100" s="46"/>
      <c r="R100" s="12"/>
    </row>
    <row r="101" spans="1:18" s="5" customFormat="1">
      <c r="A101" s="124">
        <v>42159</v>
      </c>
      <c r="B101" s="5" t="s">
        <v>112</v>
      </c>
      <c r="C101" s="12">
        <v>50</v>
      </c>
      <c r="D101" s="13">
        <v>0.25</v>
      </c>
      <c r="E101" s="103">
        <v>7.14</v>
      </c>
      <c r="F101" s="74">
        <v>0</v>
      </c>
      <c r="G101" s="74">
        <v>11.5</v>
      </c>
      <c r="H101" s="74">
        <v>21.2</v>
      </c>
      <c r="I101" s="12">
        <v>23.2</v>
      </c>
      <c r="J101" s="12">
        <f t="shared" si="52"/>
        <v>11.5</v>
      </c>
      <c r="K101" s="12">
        <f t="shared" si="52"/>
        <v>9.6999999999999993</v>
      </c>
      <c r="L101" s="13">
        <f t="shared" si="47"/>
        <v>2</v>
      </c>
      <c r="M101" s="12">
        <f t="shared" si="51"/>
        <v>5800</v>
      </c>
      <c r="N101" s="5">
        <f t="shared" si="31"/>
        <v>2875</v>
      </c>
      <c r="O101" s="24">
        <f t="shared" si="32"/>
        <v>2424.9999999999995</v>
      </c>
      <c r="P101" s="13">
        <f t="shared" si="53"/>
        <v>0.84347826086956501</v>
      </c>
      <c r="Q101" s="46"/>
      <c r="R101" s="12"/>
    </row>
    <row r="102" spans="1:18" s="5" customFormat="1">
      <c r="A102" s="124">
        <v>42163</v>
      </c>
      <c r="B102" s="5" t="s">
        <v>112</v>
      </c>
      <c r="C102" s="12"/>
      <c r="D102" s="13"/>
      <c r="E102" s="103"/>
      <c r="F102" s="74"/>
      <c r="G102" s="74"/>
      <c r="H102" s="74"/>
      <c r="I102" s="12"/>
      <c r="J102" s="12"/>
      <c r="K102" s="12"/>
      <c r="L102" s="13"/>
      <c r="M102" s="12"/>
      <c r="O102" s="24"/>
      <c r="P102" s="13">
        <v>0.77</v>
      </c>
      <c r="Q102" s="46"/>
      <c r="R102" s="12" t="s">
        <v>145</v>
      </c>
    </row>
    <row r="103" spans="1:18" s="5" customFormat="1">
      <c r="A103" s="124">
        <v>42163</v>
      </c>
      <c r="B103" s="5" t="s">
        <v>112</v>
      </c>
      <c r="C103" s="12"/>
      <c r="D103" s="13"/>
      <c r="E103" s="103"/>
      <c r="F103" s="74"/>
      <c r="G103" s="74"/>
      <c r="H103" s="74"/>
      <c r="I103" s="12"/>
      <c r="J103" s="12"/>
      <c r="K103" s="12"/>
      <c r="L103" s="13"/>
      <c r="M103" s="12"/>
      <c r="O103" s="24"/>
      <c r="P103" s="13">
        <v>0.9</v>
      </c>
      <c r="Q103" s="46"/>
      <c r="R103" s="12" t="s">
        <v>145</v>
      </c>
    </row>
    <row r="104" spans="1:18" s="5" customFormat="1">
      <c r="A104" s="124">
        <v>42163</v>
      </c>
      <c r="B104" s="5" t="s">
        <v>112</v>
      </c>
      <c r="C104" s="12"/>
      <c r="D104" s="13"/>
      <c r="E104" s="103"/>
      <c r="F104" s="74"/>
      <c r="G104" s="74"/>
      <c r="H104" s="74"/>
      <c r="I104" s="12"/>
      <c r="J104" s="12"/>
      <c r="K104" s="12"/>
      <c r="L104" s="13"/>
      <c r="M104" s="12"/>
      <c r="O104" s="24"/>
      <c r="P104" s="13">
        <v>0.88</v>
      </c>
      <c r="Q104" s="46"/>
      <c r="R104" s="12" t="s">
        <v>145</v>
      </c>
    </row>
    <row r="105" spans="1:18" s="5" customFormat="1">
      <c r="A105" s="124">
        <v>42167</v>
      </c>
      <c r="B105" s="5" t="s">
        <v>112</v>
      </c>
      <c r="C105" s="12">
        <v>50</v>
      </c>
      <c r="D105" s="13">
        <v>0.25</v>
      </c>
      <c r="E105" s="103">
        <v>7.17</v>
      </c>
      <c r="F105" s="74">
        <v>0</v>
      </c>
      <c r="G105" s="74">
        <v>10.7</v>
      </c>
      <c r="H105" s="74">
        <v>19.2</v>
      </c>
      <c r="I105" s="12">
        <v>20.9</v>
      </c>
      <c r="J105" s="12">
        <f t="shared" ref="J105:L108" si="54">G105-F105</f>
        <v>10.7</v>
      </c>
      <c r="K105" s="12">
        <f t="shared" si="54"/>
        <v>8.5</v>
      </c>
      <c r="L105" s="13">
        <f t="shared" si="54"/>
        <v>1.6999999999999993</v>
      </c>
      <c r="M105" s="12">
        <f t="shared" ref="M105:M136" si="55">((J105+K105+L105)*D105*50000)/C105</f>
        <v>5224.9999999999991</v>
      </c>
      <c r="N105" s="5">
        <f t="shared" ref="N105:N136" si="56">(J105*D105*50000)/C105</f>
        <v>2675</v>
      </c>
      <c r="O105" s="24">
        <f t="shared" ref="O105:O136" si="57">(K105*D105*50000)/C105</f>
        <v>2125</v>
      </c>
      <c r="P105" s="13">
        <f t="shared" ref="P105:P107" si="58">O105/N105</f>
        <v>0.79439252336448596</v>
      </c>
      <c r="Q105" s="46"/>
      <c r="R105" s="12"/>
    </row>
    <row r="106" spans="1:18" s="5" customFormat="1">
      <c r="A106" s="124">
        <v>42167</v>
      </c>
      <c r="B106" s="5" t="s">
        <v>112</v>
      </c>
      <c r="C106" s="12">
        <v>50</v>
      </c>
      <c r="D106" s="13">
        <v>0.25</v>
      </c>
      <c r="E106" s="103">
        <v>7.11</v>
      </c>
      <c r="F106" s="74">
        <v>0</v>
      </c>
      <c r="G106" s="74">
        <v>10.199999999999999</v>
      </c>
      <c r="H106" s="74">
        <v>19.2</v>
      </c>
      <c r="I106" s="12">
        <v>20.85</v>
      </c>
      <c r="J106" s="12">
        <f t="shared" si="54"/>
        <v>10.199999999999999</v>
      </c>
      <c r="K106" s="12">
        <f t="shared" si="54"/>
        <v>9</v>
      </c>
      <c r="L106" s="13">
        <f t="shared" si="54"/>
        <v>1.6500000000000021</v>
      </c>
      <c r="M106" s="12">
        <f t="shared" si="55"/>
        <v>5212.5000000000009</v>
      </c>
      <c r="N106" s="5">
        <f t="shared" si="56"/>
        <v>2549.9999999999995</v>
      </c>
      <c r="O106" s="24">
        <f t="shared" si="57"/>
        <v>2250</v>
      </c>
      <c r="P106" s="13">
        <f t="shared" si="58"/>
        <v>0.88235294117647078</v>
      </c>
      <c r="Q106" s="46"/>
      <c r="R106" s="12"/>
    </row>
    <row r="107" spans="1:18" s="5" customFormat="1">
      <c r="A107" s="124">
        <v>42167</v>
      </c>
      <c r="B107" s="5" t="s">
        <v>112</v>
      </c>
      <c r="C107" s="12">
        <v>50</v>
      </c>
      <c r="D107" s="13">
        <v>0.25</v>
      </c>
      <c r="E107" s="103">
        <v>7.13</v>
      </c>
      <c r="F107" s="74">
        <v>0</v>
      </c>
      <c r="G107" s="74">
        <v>10.9</v>
      </c>
      <c r="H107" s="74">
        <v>18.7</v>
      </c>
      <c r="I107" s="12">
        <v>20.399999999999999</v>
      </c>
      <c r="J107" s="12">
        <f t="shared" si="54"/>
        <v>10.9</v>
      </c>
      <c r="K107" s="12">
        <f t="shared" si="54"/>
        <v>7.7999999999999989</v>
      </c>
      <c r="L107" s="13">
        <f t="shared" si="54"/>
        <v>1.6999999999999993</v>
      </c>
      <c r="M107" s="12">
        <f t="shared" si="55"/>
        <v>5099.9999999999991</v>
      </c>
      <c r="N107" s="5">
        <f t="shared" si="56"/>
        <v>2725</v>
      </c>
      <c r="O107" s="24">
        <f t="shared" si="57"/>
        <v>1949.9999999999998</v>
      </c>
      <c r="P107" s="13">
        <f t="shared" si="58"/>
        <v>0.71559633027522929</v>
      </c>
      <c r="Q107" s="46"/>
      <c r="R107" s="12"/>
    </row>
    <row r="108" spans="1:18" s="5" customFormat="1">
      <c r="A108" s="124">
        <v>42167</v>
      </c>
      <c r="B108" s="5" t="s">
        <v>114</v>
      </c>
      <c r="C108" s="12">
        <v>50</v>
      </c>
      <c r="D108" s="13">
        <v>0.25</v>
      </c>
      <c r="E108" s="103">
        <v>4.71</v>
      </c>
      <c r="F108" s="74">
        <v>0</v>
      </c>
      <c r="G108" s="74"/>
      <c r="H108" s="74">
        <v>3.7</v>
      </c>
      <c r="I108" s="12">
        <v>7</v>
      </c>
      <c r="J108" s="12">
        <f t="shared" si="54"/>
        <v>0</v>
      </c>
      <c r="K108" s="12">
        <f t="shared" si="54"/>
        <v>3.7</v>
      </c>
      <c r="L108" s="13">
        <f t="shared" si="54"/>
        <v>3.3</v>
      </c>
      <c r="M108" s="12">
        <f t="shared" si="55"/>
        <v>1750</v>
      </c>
      <c r="N108" s="5">
        <f t="shared" si="56"/>
        <v>0</v>
      </c>
      <c r="O108" s="24">
        <f t="shared" si="57"/>
        <v>925</v>
      </c>
      <c r="P108" s="13"/>
      <c r="Q108" s="46"/>
      <c r="R108" s="12"/>
    </row>
    <row r="109" spans="1:18" s="5" customFormat="1">
      <c r="A109" s="124">
        <v>42167</v>
      </c>
      <c r="B109" s="5" t="s">
        <v>114</v>
      </c>
      <c r="C109" s="12">
        <v>50</v>
      </c>
      <c r="D109" s="13">
        <v>0.25</v>
      </c>
      <c r="E109" s="103">
        <v>4.72</v>
      </c>
      <c r="F109" s="74">
        <v>7</v>
      </c>
      <c r="G109" s="74" t="s">
        <v>120</v>
      </c>
      <c r="H109" s="74">
        <v>11.2</v>
      </c>
      <c r="I109" s="12">
        <v>14.1</v>
      </c>
      <c r="J109" s="12">
        <v>0</v>
      </c>
      <c r="K109" s="12">
        <f>H109-F109</f>
        <v>4.1999999999999993</v>
      </c>
      <c r="L109" s="13">
        <f t="shared" ref="L109:L153" si="59">I109-H109</f>
        <v>2.9000000000000004</v>
      </c>
      <c r="M109" s="12">
        <f t="shared" si="55"/>
        <v>1775</v>
      </c>
      <c r="N109" s="5">
        <f t="shared" si="56"/>
        <v>0</v>
      </c>
      <c r="O109" s="24">
        <f t="shared" si="57"/>
        <v>1049.9999999999998</v>
      </c>
      <c r="P109" s="13"/>
      <c r="Q109" s="46"/>
      <c r="R109" s="12"/>
    </row>
    <row r="110" spans="1:18" s="5" customFormat="1">
      <c r="A110" s="124">
        <v>42167</v>
      </c>
      <c r="B110" s="5" t="s">
        <v>114</v>
      </c>
      <c r="C110" s="12">
        <v>50</v>
      </c>
      <c r="D110" s="13">
        <v>0.25</v>
      </c>
      <c r="E110" s="103">
        <v>4.7300000000000004</v>
      </c>
      <c r="F110" s="74">
        <v>15</v>
      </c>
      <c r="G110" s="74"/>
      <c r="H110" s="74">
        <v>19</v>
      </c>
      <c r="I110" s="12">
        <v>22.1</v>
      </c>
      <c r="J110" s="12">
        <v>0</v>
      </c>
      <c r="K110" s="12">
        <f>H110-F110</f>
        <v>4</v>
      </c>
      <c r="L110" s="13">
        <f t="shared" si="59"/>
        <v>3.1000000000000014</v>
      </c>
      <c r="M110" s="12">
        <f t="shared" si="55"/>
        <v>1775.0000000000002</v>
      </c>
      <c r="N110" s="5">
        <f t="shared" si="56"/>
        <v>0</v>
      </c>
      <c r="O110" s="24">
        <f t="shared" si="57"/>
        <v>1000</v>
      </c>
      <c r="P110" s="13"/>
      <c r="Q110" s="46"/>
      <c r="R110" s="12"/>
    </row>
    <row r="111" spans="1:18" s="5" customFormat="1">
      <c r="A111" s="124">
        <v>42173</v>
      </c>
      <c r="B111" s="5" t="s">
        <v>112</v>
      </c>
      <c r="C111" s="12">
        <v>50</v>
      </c>
      <c r="D111" s="13">
        <v>0.25</v>
      </c>
      <c r="E111" s="103">
        <v>7.25</v>
      </c>
      <c r="F111" s="74">
        <v>0</v>
      </c>
      <c r="G111" s="74">
        <v>11.1</v>
      </c>
      <c r="H111" s="74">
        <v>19</v>
      </c>
      <c r="I111" s="12">
        <v>20.5</v>
      </c>
      <c r="J111" s="12">
        <f t="shared" ref="J111:K113" si="60">G111-F111</f>
        <v>11.1</v>
      </c>
      <c r="K111" s="12">
        <f t="shared" si="60"/>
        <v>7.9</v>
      </c>
      <c r="L111" s="13">
        <f t="shared" si="59"/>
        <v>1.5</v>
      </c>
      <c r="M111" s="12">
        <f t="shared" si="55"/>
        <v>5125</v>
      </c>
      <c r="N111" s="5">
        <f t="shared" si="56"/>
        <v>2775</v>
      </c>
      <c r="O111" s="24">
        <f t="shared" si="57"/>
        <v>1975</v>
      </c>
      <c r="P111" s="13">
        <f t="shared" ref="P111" si="61">O111/N111</f>
        <v>0.71171171171171166</v>
      </c>
      <c r="Q111" s="46"/>
      <c r="R111" s="12"/>
    </row>
    <row r="112" spans="1:18" s="5" customFormat="1">
      <c r="A112" s="124">
        <v>42173</v>
      </c>
      <c r="B112" s="5" t="s">
        <v>112</v>
      </c>
      <c r="C112" s="12">
        <v>50</v>
      </c>
      <c r="D112" s="13">
        <v>0.25</v>
      </c>
      <c r="E112" s="103">
        <v>7.27</v>
      </c>
      <c r="F112" s="74">
        <v>0</v>
      </c>
      <c r="G112" s="74">
        <v>10.7</v>
      </c>
      <c r="H112" s="74">
        <v>19</v>
      </c>
      <c r="I112" s="12">
        <v>20.9</v>
      </c>
      <c r="J112" s="12">
        <f t="shared" si="60"/>
        <v>10.7</v>
      </c>
      <c r="K112" s="12">
        <f t="shared" si="60"/>
        <v>8.3000000000000007</v>
      </c>
      <c r="L112" s="13">
        <f t="shared" si="59"/>
        <v>1.8999999999999986</v>
      </c>
      <c r="M112" s="12">
        <f t="shared" si="55"/>
        <v>5224.9999999999991</v>
      </c>
      <c r="N112" s="5">
        <f t="shared" si="56"/>
        <v>2675</v>
      </c>
      <c r="O112" s="24">
        <f t="shared" si="57"/>
        <v>2075.0000000000005</v>
      </c>
      <c r="P112" s="13">
        <f t="shared" ref="P112" si="62">O112/N112</f>
        <v>0.77570093457943945</v>
      </c>
      <c r="Q112" s="46"/>
      <c r="R112" s="12"/>
    </row>
    <row r="113" spans="1:18" s="5" customFormat="1">
      <c r="A113" s="124">
        <v>42173</v>
      </c>
      <c r="B113" s="5" t="s">
        <v>112</v>
      </c>
      <c r="C113" s="12">
        <v>50</v>
      </c>
      <c r="D113" s="13">
        <v>0.25</v>
      </c>
      <c r="E113" s="103">
        <v>7.29</v>
      </c>
      <c r="F113" s="74">
        <v>0</v>
      </c>
      <c r="G113" s="74">
        <v>11</v>
      </c>
      <c r="H113" s="74">
        <v>18.8</v>
      </c>
      <c r="I113" s="12">
        <v>20.399999999999999</v>
      </c>
      <c r="J113" s="12">
        <f t="shared" si="60"/>
        <v>11</v>
      </c>
      <c r="K113" s="12">
        <f t="shared" si="60"/>
        <v>7.8000000000000007</v>
      </c>
      <c r="L113" s="13">
        <f t="shared" si="59"/>
        <v>1.5999999999999979</v>
      </c>
      <c r="M113" s="12">
        <f t="shared" si="55"/>
        <v>5099.9999999999991</v>
      </c>
      <c r="N113" s="5">
        <f t="shared" si="56"/>
        <v>2750</v>
      </c>
      <c r="O113" s="24">
        <f t="shared" si="57"/>
        <v>1950.0000000000002</v>
      </c>
      <c r="P113" s="13">
        <f t="shared" ref="P113" si="63">O113/N113</f>
        <v>0.70909090909090922</v>
      </c>
      <c r="Q113" s="46"/>
      <c r="R113" s="12"/>
    </row>
    <row r="114" spans="1:18" s="5" customFormat="1">
      <c r="A114" s="124">
        <v>42173</v>
      </c>
      <c r="B114" s="5" t="s">
        <v>114</v>
      </c>
      <c r="C114" s="12">
        <v>50</v>
      </c>
      <c r="D114" s="13">
        <v>0.25</v>
      </c>
      <c r="E114" s="103">
        <v>5</v>
      </c>
      <c r="F114" s="74">
        <v>0</v>
      </c>
      <c r="G114" s="74"/>
      <c r="H114" s="74">
        <v>5.9</v>
      </c>
      <c r="I114" s="12">
        <v>8.8000000000000007</v>
      </c>
      <c r="J114" s="5">
        <v>0</v>
      </c>
      <c r="K114" s="12">
        <f>H114-F114</f>
        <v>5.9</v>
      </c>
      <c r="L114" s="13">
        <f t="shared" si="59"/>
        <v>2.9000000000000004</v>
      </c>
      <c r="M114" s="12">
        <f t="shared" si="55"/>
        <v>2200.0000000000005</v>
      </c>
      <c r="N114" s="5">
        <f t="shared" si="56"/>
        <v>0</v>
      </c>
      <c r="O114" s="24">
        <f t="shared" si="57"/>
        <v>1475</v>
      </c>
      <c r="P114" s="13"/>
      <c r="Q114" s="46"/>
      <c r="R114" s="12"/>
    </row>
    <row r="115" spans="1:18" s="5" customFormat="1">
      <c r="A115" s="124">
        <v>42173</v>
      </c>
      <c r="B115" s="5" t="s">
        <v>114</v>
      </c>
      <c r="C115" s="12">
        <v>50</v>
      </c>
      <c r="D115" s="13">
        <v>0.25</v>
      </c>
      <c r="E115" s="103">
        <v>5.01</v>
      </c>
      <c r="F115" s="74">
        <v>8.8000000000000007</v>
      </c>
      <c r="G115" s="74"/>
      <c r="H115" s="74">
        <v>14.8</v>
      </c>
      <c r="I115" s="12">
        <v>17.8</v>
      </c>
      <c r="J115" s="5">
        <v>0</v>
      </c>
      <c r="K115" s="12">
        <f>H115-F115</f>
        <v>6</v>
      </c>
      <c r="L115" s="13">
        <f t="shared" si="59"/>
        <v>3</v>
      </c>
      <c r="M115" s="12">
        <f t="shared" si="55"/>
        <v>2250</v>
      </c>
      <c r="N115" s="5">
        <f t="shared" si="56"/>
        <v>0</v>
      </c>
      <c r="O115" s="24">
        <f t="shared" si="57"/>
        <v>1500</v>
      </c>
      <c r="P115" s="13"/>
      <c r="Q115" s="46"/>
      <c r="R115" s="12"/>
    </row>
    <row r="116" spans="1:18" s="5" customFormat="1">
      <c r="A116" s="124">
        <v>42173</v>
      </c>
      <c r="B116" s="5" t="s">
        <v>114</v>
      </c>
      <c r="C116" s="12">
        <v>50</v>
      </c>
      <c r="D116" s="13">
        <v>0.25</v>
      </c>
      <c r="E116" s="103">
        <v>5</v>
      </c>
      <c r="F116" s="74">
        <v>17.8</v>
      </c>
      <c r="G116" s="74"/>
      <c r="H116" s="74">
        <v>23.6</v>
      </c>
      <c r="I116" s="12">
        <v>26.7</v>
      </c>
      <c r="J116" s="5">
        <v>0</v>
      </c>
      <c r="K116" s="12">
        <f>H116-F116</f>
        <v>5.8000000000000007</v>
      </c>
      <c r="L116" s="13">
        <f t="shared" si="59"/>
        <v>3.0999999999999979</v>
      </c>
      <c r="M116" s="12">
        <f t="shared" si="55"/>
        <v>2224.9999999999995</v>
      </c>
      <c r="N116" s="5">
        <f t="shared" si="56"/>
        <v>0</v>
      </c>
      <c r="O116" s="24">
        <f t="shared" si="57"/>
        <v>1450.0000000000002</v>
      </c>
      <c r="P116" s="13"/>
      <c r="Q116" s="46"/>
      <c r="R116" s="12"/>
    </row>
    <row r="117" spans="1:18" s="5" customFormat="1">
      <c r="A117" s="124">
        <v>42181</v>
      </c>
      <c r="B117" s="5" t="s">
        <v>112</v>
      </c>
      <c r="C117" s="12">
        <v>50</v>
      </c>
      <c r="D117" s="13">
        <v>0.25</v>
      </c>
      <c r="E117" s="103">
        <v>7.26</v>
      </c>
      <c r="F117" s="74">
        <v>0</v>
      </c>
      <c r="G117" s="74">
        <v>11.3</v>
      </c>
      <c r="H117" s="74">
        <v>20.100000000000001</v>
      </c>
      <c r="I117" s="12">
        <v>21.6</v>
      </c>
      <c r="J117" s="12">
        <f t="shared" ref="J117:K119" si="64">G117-F117</f>
        <v>11.3</v>
      </c>
      <c r="K117" s="12">
        <f t="shared" si="64"/>
        <v>8.8000000000000007</v>
      </c>
      <c r="L117" s="13">
        <f t="shared" si="59"/>
        <v>1.5</v>
      </c>
      <c r="M117" s="12">
        <f t="shared" si="55"/>
        <v>5400</v>
      </c>
      <c r="N117" s="5">
        <f t="shared" si="56"/>
        <v>2825</v>
      </c>
      <c r="O117" s="24">
        <f t="shared" si="57"/>
        <v>2200.0000000000005</v>
      </c>
      <c r="P117" s="13">
        <f t="shared" ref="P117" si="65">O117/N117</f>
        <v>0.77876106194690287</v>
      </c>
      <c r="Q117" s="46"/>
      <c r="R117" s="12" t="s">
        <v>147</v>
      </c>
    </row>
    <row r="118" spans="1:18" s="5" customFormat="1">
      <c r="A118" s="124">
        <v>42181</v>
      </c>
      <c r="B118" s="5" t="s">
        <v>112</v>
      </c>
      <c r="C118" s="12">
        <v>50</v>
      </c>
      <c r="D118" s="13">
        <v>0.25</v>
      </c>
      <c r="E118" s="103">
        <v>7.29</v>
      </c>
      <c r="F118" s="74">
        <v>0</v>
      </c>
      <c r="G118" s="74">
        <v>11.7</v>
      </c>
      <c r="H118" s="74">
        <v>20.399999999999999</v>
      </c>
      <c r="I118" s="12">
        <v>21.9</v>
      </c>
      <c r="J118" s="12">
        <f t="shared" si="64"/>
        <v>11.7</v>
      </c>
      <c r="K118" s="12">
        <f t="shared" si="64"/>
        <v>8.6999999999999993</v>
      </c>
      <c r="L118" s="13">
        <f t="shared" si="59"/>
        <v>1.5</v>
      </c>
      <c r="M118" s="12">
        <f t="shared" si="55"/>
        <v>5475</v>
      </c>
      <c r="N118" s="5">
        <f t="shared" si="56"/>
        <v>2925</v>
      </c>
      <c r="O118" s="24">
        <f t="shared" si="57"/>
        <v>2174.9999999999995</v>
      </c>
      <c r="P118" s="13">
        <f t="shared" ref="P118:P119" si="66">O118/N118</f>
        <v>0.74358974358974339</v>
      </c>
      <c r="Q118" s="46"/>
      <c r="R118" s="12" t="s">
        <v>125</v>
      </c>
    </row>
    <row r="119" spans="1:18" s="5" customFormat="1">
      <c r="A119" s="124">
        <v>42181</v>
      </c>
      <c r="B119" s="5" t="s">
        <v>112</v>
      </c>
      <c r="C119" s="12">
        <v>50</v>
      </c>
      <c r="D119" s="13">
        <v>0.25</v>
      </c>
      <c r="E119" s="103">
        <v>7.28</v>
      </c>
      <c r="F119" s="74">
        <v>0</v>
      </c>
      <c r="G119" s="74">
        <v>11.5</v>
      </c>
      <c r="H119" s="74">
        <v>20.3</v>
      </c>
      <c r="I119" s="12">
        <v>21.8</v>
      </c>
      <c r="J119" s="12">
        <f t="shared" si="64"/>
        <v>11.5</v>
      </c>
      <c r="K119" s="12">
        <f t="shared" si="64"/>
        <v>8.8000000000000007</v>
      </c>
      <c r="L119" s="13">
        <f t="shared" si="59"/>
        <v>1.5</v>
      </c>
      <c r="M119" s="12">
        <f t="shared" si="55"/>
        <v>5450</v>
      </c>
      <c r="N119" s="5">
        <f t="shared" si="56"/>
        <v>2875</v>
      </c>
      <c r="O119" s="24">
        <f t="shared" si="57"/>
        <v>2200.0000000000005</v>
      </c>
      <c r="P119" s="13">
        <f t="shared" si="66"/>
        <v>0.76521739130434796</v>
      </c>
      <c r="Q119" s="46"/>
      <c r="R119" s="12"/>
    </row>
    <row r="120" spans="1:18" s="5" customFormat="1">
      <c r="A120" s="124">
        <v>42181</v>
      </c>
      <c r="B120" s="5" t="s">
        <v>114</v>
      </c>
      <c r="C120" s="12">
        <v>50</v>
      </c>
      <c r="D120" s="13">
        <v>0.25</v>
      </c>
      <c r="E120" s="103">
        <v>5.0199999999999996</v>
      </c>
      <c r="F120" s="74">
        <v>0</v>
      </c>
      <c r="G120" s="74"/>
      <c r="H120" s="74">
        <v>6</v>
      </c>
      <c r="I120" s="12">
        <v>8.8000000000000007</v>
      </c>
      <c r="J120" s="5">
        <v>0</v>
      </c>
      <c r="K120" s="12">
        <f>H120-F120</f>
        <v>6</v>
      </c>
      <c r="L120" s="13">
        <f t="shared" si="59"/>
        <v>2.8000000000000007</v>
      </c>
      <c r="M120" s="12">
        <f t="shared" si="55"/>
        <v>2200.0000000000005</v>
      </c>
      <c r="N120" s="5">
        <f t="shared" si="56"/>
        <v>0</v>
      </c>
      <c r="O120" s="24">
        <f t="shared" si="57"/>
        <v>1500</v>
      </c>
      <c r="P120" s="13"/>
      <c r="Q120" s="46"/>
      <c r="R120" s="12"/>
    </row>
    <row r="121" spans="1:18" s="5" customFormat="1">
      <c r="A121" s="124">
        <v>42181</v>
      </c>
      <c r="B121" s="5" t="s">
        <v>114</v>
      </c>
      <c r="C121" s="12">
        <v>50</v>
      </c>
      <c r="D121" s="13">
        <v>0.25</v>
      </c>
      <c r="E121" s="103">
        <v>5.03</v>
      </c>
      <c r="F121" s="74">
        <v>8.8000000000000007</v>
      </c>
      <c r="G121" s="74"/>
      <c r="H121" s="74">
        <v>15.1</v>
      </c>
      <c r="I121" s="12">
        <v>18</v>
      </c>
      <c r="J121" s="5">
        <v>0</v>
      </c>
      <c r="K121" s="12">
        <f>H121-F121</f>
        <v>6.2999999999999989</v>
      </c>
      <c r="L121" s="13">
        <f t="shared" si="59"/>
        <v>2.9000000000000004</v>
      </c>
      <c r="M121" s="12">
        <f t="shared" si="55"/>
        <v>2299.9999999999995</v>
      </c>
      <c r="N121" s="5">
        <f t="shared" si="56"/>
        <v>0</v>
      </c>
      <c r="O121" s="24">
        <f t="shared" si="57"/>
        <v>1574.9999999999998</v>
      </c>
      <c r="P121" s="13"/>
      <c r="Q121" s="46"/>
      <c r="R121" s="12"/>
    </row>
    <row r="122" spans="1:18" s="5" customFormat="1">
      <c r="A122" s="124">
        <v>42181</v>
      </c>
      <c r="B122" s="5" t="s">
        <v>114</v>
      </c>
      <c r="C122" s="12">
        <v>50</v>
      </c>
      <c r="D122" s="13">
        <v>0.25</v>
      </c>
      <c r="E122" s="103">
        <v>5.03</v>
      </c>
      <c r="F122" s="74">
        <v>18</v>
      </c>
      <c r="G122" s="74"/>
      <c r="H122" s="74">
        <v>24.5</v>
      </c>
      <c r="I122" s="12">
        <v>27.7</v>
      </c>
      <c r="J122" s="5">
        <v>0</v>
      </c>
      <c r="K122" s="12">
        <f>H122-F122</f>
        <v>6.5</v>
      </c>
      <c r="L122" s="13">
        <f t="shared" si="59"/>
        <v>3.1999999999999993</v>
      </c>
      <c r="M122" s="12">
        <f t="shared" si="55"/>
        <v>2424.9999999999995</v>
      </c>
      <c r="N122" s="5">
        <f t="shared" si="56"/>
        <v>0</v>
      </c>
      <c r="O122" s="24">
        <f t="shared" si="57"/>
        <v>1625</v>
      </c>
      <c r="P122" s="13"/>
      <c r="Q122" s="46"/>
      <c r="R122" s="12"/>
    </row>
    <row r="123" spans="1:18" s="5" customFormat="1">
      <c r="A123" s="124">
        <v>42185</v>
      </c>
      <c r="B123" s="5" t="s">
        <v>112</v>
      </c>
      <c r="C123" s="12">
        <v>50</v>
      </c>
      <c r="D123" s="13">
        <v>0.25</v>
      </c>
      <c r="E123" s="103">
        <v>7.26</v>
      </c>
      <c r="F123" s="74">
        <v>0</v>
      </c>
      <c r="G123" s="74">
        <v>12.2</v>
      </c>
      <c r="H123" s="74">
        <v>20</v>
      </c>
      <c r="I123" s="12">
        <v>22.5</v>
      </c>
      <c r="J123" s="12">
        <f t="shared" ref="J123:K125" si="67">G123-F123</f>
        <v>12.2</v>
      </c>
      <c r="K123" s="12">
        <f t="shared" si="67"/>
        <v>7.8000000000000007</v>
      </c>
      <c r="L123" s="13">
        <f t="shared" si="59"/>
        <v>2.5</v>
      </c>
      <c r="M123" s="12">
        <f t="shared" si="55"/>
        <v>5625</v>
      </c>
      <c r="N123" s="5">
        <f t="shared" si="56"/>
        <v>3050</v>
      </c>
      <c r="O123" s="24">
        <f t="shared" si="57"/>
        <v>1950.0000000000002</v>
      </c>
      <c r="P123" s="13">
        <f t="shared" ref="P123" si="68">O123/N123</f>
        <v>0.63934426229508201</v>
      </c>
      <c r="Q123" s="46"/>
      <c r="R123" s="12"/>
    </row>
    <row r="124" spans="1:18" s="5" customFormat="1">
      <c r="A124" s="124">
        <v>42185</v>
      </c>
      <c r="B124" s="5" t="s">
        <v>112</v>
      </c>
      <c r="C124" s="12">
        <v>50</v>
      </c>
      <c r="D124" s="13">
        <v>0.25</v>
      </c>
      <c r="E124" s="103">
        <v>7.35</v>
      </c>
      <c r="F124" s="74">
        <v>0</v>
      </c>
      <c r="G124" s="74">
        <v>12</v>
      </c>
      <c r="H124" s="74">
        <v>19.5</v>
      </c>
      <c r="I124" s="12">
        <v>21.3</v>
      </c>
      <c r="J124" s="12">
        <f t="shared" si="67"/>
        <v>12</v>
      </c>
      <c r="K124" s="12">
        <f t="shared" si="67"/>
        <v>7.5</v>
      </c>
      <c r="L124" s="13">
        <f t="shared" si="59"/>
        <v>1.8000000000000007</v>
      </c>
      <c r="M124" s="12">
        <f t="shared" si="55"/>
        <v>5325</v>
      </c>
      <c r="N124" s="5">
        <f t="shared" si="56"/>
        <v>3000</v>
      </c>
      <c r="O124" s="24">
        <f t="shared" si="57"/>
        <v>1875</v>
      </c>
      <c r="P124" s="13">
        <f t="shared" ref="P124:P125" si="69">O124/N124</f>
        <v>0.625</v>
      </c>
      <c r="Q124" s="46"/>
      <c r="R124" s="12"/>
    </row>
    <row r="125" spans="1:18" s="5" customFormat="1">
      <c r="A125" s="124">
        <v>42185</v>
      </c>
      <c r="B125" s="5" t="s">
        <v>112</v>
      </c>
      <c r="C125" s="12">
        <v>50</v>
      </c>
      <c r="D125" s="13">
        <v>0.25</v>
      </c>
      <c r="E125" s="103">
        <v>7.36</v>
      </c>
      <c r="F125" s="74">
        <v>0</v>
      </c>
      <c r="G125" s="74">
        <v>11.9</v>
      </c>
      <c r="H125" s="74">
        <v>19.5</v>
      </c>
      <c r="I125" s="12">
        <v>21.4</v>
      </c>
      <c r="J125" s="12">
        <f t="shared" si="67"/>
        <v>11.9</v>
      </c>
      <c r="K125" s="12">
        <f t="shared" si="67"/>
        <v>7.6</v>
      </c>
      <c r="L125" s="13">
        <f t="shared" si="59"/>
        <v>1.8999999999999986</v>
      </c>
      <c r="M125" s="12">
        <f t="shared" si="55"/>
        <v>5350</v>
      </c>
      <c r="N125" s="5">
        <f t="shared" si="56"/>
        <v>2975</v>
      </c>
      <c r="O125" s="24">
        <f t="shared" si="57"/>
        <v>1900</v>
      </c>
      <c r="P125" s="13">
        <f t="shared" si="69"/>
        <v>0.6386554621848739</v>
      </c>
      <c r="Q125" s="46"/>
      <c r="R125" s="12"/>
    </row>
    <row r="126" spans="1:18" s="5" customFormat="1">
      <c r="A126" s="124">
        <v>42185</v>
      </c>
      <c r="B126" s="5" t="s">
        <v>114</v>
      </c>
      <c r="C126" s="12">
        <v>50</v>
      </c>
      <c r="D126" s="13">
        <v>0.25</v>
      </c>
      <c r="E126" s="103">
        <v>5.43</v>
      </c>
      <c r="F126" s="74">
        <v>0</v>
      </c>
      <c r="G126" s="74"/>
      <c r="H126" s="74">
        <v>8.5</v>
      </c>
      <c r="I126" s="12">
        <v>11.4</v>
      </c>
      <c r="J126" s="5">
        <v>0</v>
      </c>
      <c r="K126" s="12">
        <f t="shared" ref="K126:K131" si="70">H126-F126</f>
        <v>8.5</v>
      </c>
      <c r="L126" s="13">
        <f t="shared" si="59"/>
        <v>2.9000000000000004</v>
      </c>
      <c r="M126" s="12">
        <f t="shared" si="55"/>
        <v>2850</v>
      </c>
      <c r="N126" s="5">
        <f t="shared" si="56"/>
        <v>0</v>
      </c>
      <c r="O126" s="24">
        <f t="shared" si="57"/>
        <v>2125</v>
      </c>
      <c r="P126" s="13"/>
      <c r="Q126" s="46"/>
      <c r="R126" s="12"/>
    </row>
    <row r="127" spans="1:18" s="5" customFormat="1">
      <c r="A127" s="124">
        <v>42185</v>
      </c>
      <c r="B127" s="5" t="s">
        <v>114</v>
      </c>
      <c r="C127" s="12">
        <v>50</v>
      </c>
      <c r="D127" s="13">
        <v>0.25</v>
      </c>
      <c r="E127" s="103">
        <v>5.43</v>
      </c>
      <c r="F127" s="74">
        <v>11.4</v>
      </c>
      <c r="G127" s="74"/>
      <c r="H127" s="74">
        <v>20.100000000000001</v>
      </c>
      <c r="I127" s="12">
        <v>23</v>
      </c>
      <c r="J127" s="5">
        <v>0</v>
      </c>
      <c r="K127" s="12">
        <f t="shared" si="70"/>
        <v>8.7000000000000011</v>
      </c>
      <c r="L127" s="13">
        <f t="shared" si="59"/>
        <v>2.8999999999999986</v>
      </c>
      <c r="M127" s="12">
        <f t="shared" si="55"/>
        <v>2900</v>
      </c>
      <c r="N127" s="5">
        <f t="shared" si="56"/>
        <v>0</v>
      </c>
      <c r="O127" s="24">
        <f t="shared" si="57"/>
        <v>2175.0000000000005</v>
      </c>
      <c r="P127" s="13"/>
      <c r="Q127" s="46" t="s">
        <v>93</v>
      </c>
      <c r="R127" s="12"/>
    </row>
    <row r="128" spans="1:18" s="5" customFormat="1">
      <c r="A128" s="124">
        <v>42185</v>
      </c>
      <c r="B128" s="5" t="s">
        <v>114</v>
      </c>
      <c r="C128" s="12">
        <v>50</v>
      </c>
      <c r="D128" s="13">
        <v>0.25</v>
      </c>
      <c r="E128" s="103">
        <v>5.43</v>
      </c>
      <c r="F128" s="74">
        <v>23</v>
      </c>
      <c r="G128" s="74"/>
      <c r="H128" s="74">
        <v>31.5</v>
      </c>
      <c r="I128" s="12">
        <v>34.5</v>
      </c>
      <c r="J128" s="5">
        <v>0</v>
      </c>
      <c r="K128" s="12">
        <f t="shared" si="70"/>
        <v>8.5</v>
      </c>
      <c r="L128" s="13">
        <f t="shared" si="59"/>
        <v>3</v>
      </c>
      <c r="M128" s="12">
        <f t="shared" si="55"/>
        <v>2875</v>
      </c>
      <c r="N128" s="5">
        <f t="shared" si="56"/>
        <v>0</v>
      </c>
      <c r="O128" s="24">
        <f t="shared" si="57"/>
        <v>2125</v>
      </c>
      <c r="P128" s="13"/>
      <c r="Q128" s="46" t="s">
        <v>93</v>
      </c>
      <c r="R128" s="12"/>
    </row>
    <row r="129" spans="1:18" s="5" customFormat="1">
      <c r="A129" s="124">
        <v>42187</v>
      </c>
      <c r="B129" s="5" t="s">
        <v>114</v>
      </c>
      <c r="C129" s="12">
        <v>50</v>
      </c>
      <c r="D129" s="13">
        <v>0.25</v>
      </c>
      <c r="E129" s="103">
        <v>5.0999999999999996</v>
      </c>
      <c r="F129" s="74">
        <v>0</v>
      </c>
      <c r="G129" s="74"/>
      <c r="H129" s="74">
        <v>7.5</v>
      </c>
      <c r="I129" s="12">
        <v>11.7</v>
      </c>
      <c r="J129" s="5">
        <v>0</v>
      </c>
      <c r="K129" s="12">
        <f t="shared" si="70"/>
        <v>7.5</v>
      </c>
      <c r="L129" s="13">
        <f t="shared" si="59"/>
        <v>4.1999999999999993</v>
      </c>
      <c r="M129" s="12">
        <f t="shared" si="55"/>
        <v>2925</v>
      </c>
      <c r="N129" s="5">
        <f t="shared" si="56"/>
        <v>0</v>
      </c>
      <c r="O129" s="24">
        <f t="shared" si="57"/>
        <v>1875</v>
      </c>
      <c r="P129" s="13"/>
      <c r="Q129" s="46" t="s">
        <v>123</v>
      </c>
      <c r="R129" s="12"/>
    </row>
    <row r="130" spans="1:18" s="5" customFormat="1">
      <c r="A130" s="124">
        <v>42187</v>
      </c>
      <c r="B130" s="5" t="s">
        <v>114</v>
      </c>
      <c r="C130" s="12">
        <v>50</v>
      </c>
      <c r="D130" s="13">
        <v>0.25</v>
      </c>
      <c r="E130" s="103">
        <v>5.09</v>
      </c>
      <c r="F130" s="74">
        <v>20.2</v>
      </c>
      <c r="G130" s="74"/>
      <c r="H130" s="74">
        <v>28.3</v>
      </c>
      <c r="I130" s="12">
        <v>31.7</v>
      </c>
      <c r="J130" s="5">
        <v>0</v>
      </c>
      <c r="K130" s="12">
        <f t="shared" si="70"/>
        <v>8.1000000000000014</v>
      </c>
      <c r="L130" s="13">
        <f t="shared" si="59"/>
        <v>3.3999999999999986</v>
      </c>
      <c r="M130" s="12">
        <f t="shared" si="55"/>
        <v>2875</v>
      </c>
      <c r="N130" s="5">
        <f t="shared" si="56"/>
        <v>0</v>
      </c>
      <c r="O130" s="24">
        <f t="shared" si="57"/>
        <v>2025.0000000000002</v>
      </c>
      <c r="P130" s="13"/>
      <c r="Q130" s="46" t="s">
        <v>123</v>
      </c>
      <c r="R130" s="12"/>
    </row>
    <row r="131" spans="1:18" s="5" customFormat="1">
      <c r="A131" s="124">
        <v>42187</v>
      </c>
      <c r="B131" s="5" t="s">
        <v>114</v>
      </c>
      <c r="C131" s="12">
        <v>50</v>
      </c>
      <c r="D131" s="13">
        <v>0.25</v>
      </c>
      <c r="E131" s="103">
        <v>5.08</v>
      </c>
      <c r="F131" s="74">
        <v>31.7</v>
      </c>
      <c r="G131" s="74"/>
      <c r="H131" s="74">
        <v>40.1</v>
      </c>
      <c r="I131" s="12">
        <v>43.5</v>
      </c>
      <c r="J131" s="5">
        <v>0</v>
      </c>
      <c r="K131" s="12">
        <f t="shared" si="70"/>
        <v>8.4000000000000021</v>
      </c>
      <c r="L131" s="13">
        <f t="shared" si="59"/>
        <v>3.3999999999999986</v>
      </c>
      <c r="M131" s="12">
        <f t="shared" si="55"/>
        <v>2950</v>
      </c>
      <c r="N131" s="5">
        <f t="shared" si="56"/>
        <v>0</v>
      </c>
      <c r="O131" s="24">
        <f t="shared" si="57"/>
        <v>2100.0000000000005</v>
      </c>
      <c r="P131" s="13"/>
      <c r="Q131" s="46" t="s">
        <v>123</v>
      </c>
      <c r="R131" s="12"/>
    </row>
    <row r="132" spans="1:18" s="5" customFormat="1">
      <c r="A132" s="124">
        <v>42187</v>
      </c>
      <c r="B132" s="5" t="s">
        <v>112</v>
      </c>
      <c r="C132" s="12">
        <v>50</v>
      </c>
      <c r="D132" s="13">
        <v>0.25</v>
      </c>
      <c r="E132" s="103">
        <v>7.33</v>
      </c>
      <c r="F132" s="74">
        <v>0</v>
      </c>
      <c r="G132" s="74">
        <v>11.5</v>
      </c>
      <c r="H132" s="74">
        <v>20.8</v>
      </c>
      <c r="I132" s="12">
        <v>22.3</v>
      </c>
      <c r="J132" s="12">
        <f t="shared" ref="J132:J140" si="71">G132-F132</f>
        <v>11.5</v>
      </c>
      <c r="K132" s="12">
        <f t="shared" ref="K132:K140" si="72">H132-G132</f>
        <v>9.3000000000000007</v>
      </c>
      <c r="L132" s="13">
        <f t="shared" si="59"/>
        <v>1.5</v>
      </c>
      <c r="M132" s="12">
        <f t="shared" si="55"/>
        <v>5575</v>
      </c>
      <c r="N132" s="5">
        <f t="shared" si="56"/>
        <v>2875</v>
      </c>
      <c r="O132" s="24">
        <f t="shared" si="57"/>
        <v>2325.0000000000005</v>
      </c>
      <c r="P132" s="13">
        <f t="shared" ref="P132" si="73">O132/N132</f>
        <v>0.80869565217391315</v>
      </c>
      <c r="Q132" s="46" t="s">
        <v>123</v>
      </c>
      <c r="R132" s="12"/>
    </row>
    <row r="133" spans="1:18" s="5" customFormat="1">
      <c r="A133" s="124">
        <v>42187</v>
      </c>
      <c r="B133" s="5" t="s">
        <v>112</v>
      </c>
      <c r="C133" s="12">
        <v>50</v>
      </c>
      <c r="D133" s="13">
        <v>0.25</v>
      </c>
      <c r="E133" s="103">
        <v>7.35</v>
      </c>
      <c r="F133" s="74">
        <v>0</v>
      </c>
      <c r="G133" s="74">
        <v>12.2</v>
      </c>
      <c r="H133" s="74">
        <v>21</v>
      </c>
      <c r="I133" s="12">
        <v>22.3</v>
      </c>
      <c r="J133" s="12">
        <f t="shared" si="71"/>
        <v>12.2</v>
      </c>
      <c r="K133" s="12">
        <f t="shared" si="72"/>
        <v>8.8000000000000007</v>
      </c>
      <c r="L133" s="13">
        <f t="shared" si="59"/>
        <v>1.3000000000000007</v>
      </c>
      <c r="M133" s="12">
        <f t="shared" si="55"/>
        <v>5575</v>
      </c>
      <c r="N133" s="5">
        <f t="shared" si="56"/>
        <v>3050</v>
      </c>
      <c r="O133" s="24">
        <f t="shared" si="57"/>
        <v>2200.0000000000005</v>
      </c>
      <c r="P133" s="13">
        <f t="shared" ref="P133:P134" si="74">O133/N133</f>
        <v>0.7213114754098362</v>
      </c>
      <c r="Q133" s="46" t="s">
        <v>123</v>
      </c>
      <c r="R133" s="12"/>
    </row>
    <row r="134" spans="1:18" s="5" customFormat="1">
      <c r="A134" s="124">
        <v>42187</v>
      </c>
      <c r="B134" s="5" t="s">
        <v>112</v>
      </c>
      <c r="C134" s="12">
        <v>50</v>
      </c>
      <c r="D134" s="13">
        <v>0.25</v>
      </c>
      <c r="E134" s="103">
        <v>7.35</v>
      </c>
      <c r="F134" s="74">
        <v>0</v>
      </c>
      <c r="G134" s="74">
        <v>11.7</v>
      </c>
      <c r="H134" s="74">
        <v>21</v>
      </c>
      <c r="I134" s="12">
        <v>22.4</v>
      </c>
      <c r="J134" s="12">
        <f t="shared" si="71"/>
        <v>11.7</v>
      </c>
      <c r="K134" s="12">
        <f t="shared" si="72"/>
        <v>9.3000000000000007</v>
      </c>
      <c r="L134" s="13">
        <f t="shared" si="59"/>
        <v>1.3999999999999986</v>
      </c>
      <c r="M134" s="12">
        <f t="shared" si="55"/>
        <v>5600</v>
      </c>
      <c r="N134" s="5">
        <f t="shared" si="56"/>
        <v>2925</v>
      </c>
      <c r="O134" s="24">
        <f t="shared" si="57"/>
        <v>2325.0000000000005</v>
      </c>
      <c r="P134" s="13">
        <f t="shared" si="74"/>
        <v>0.79487179487179505</v>
      </c>
      <c r="Q134" s="46" t="s">
        <v>123</v>
      </c>
      <c r="R134" s="12"/>
    </row>
    <row r="135" spans="1:18" s="5" customFormat="1">
      <c r="A135" s="124">
        <v>42187</v>
      </c>
      <c r="B135" s="5" t="s">
        <v>112</v>
      </c>
      <c r="C135" s="12">
        <v>50</v>
      </c>
      <c r="D135" s="13">
        <v>0.25</v>
      </c>
      <c r="E135" s="103">
        <v>7.35</v>
      </c>
      <c r="F135" s="74">
        <v>0</v>
      </c>
      <c r="G135" s="74">
        <v>11.5</v>
      </c>
      <c r="H135" s="74">
        <v>20.5</v>
      </c>
      <c r="I135" s="12">
        <v>21.6</v>
      </c>
      <c r="J135" s="12">
        <f t="shared" si="71"/>
        <v>11.5</v>
      </c>
      <c r="K135" s="12">
        <f t="shared" si="72"/>
        <v>9</v>
      </c>
      <c r="L135" s="13">
        <f t="shared" si="59"/>
        <v>1.1000000000000014</v>
      </c>
      <c r="M135" s="12">
        <f t="shared" si="55"/>
        <v>5400</v>
      </c>
      <c r="N135" s="5">
        <f t="shared" si="56"/>
        <v>2875</v>
      </c>
      <c r="O135" s="24">
        <f t="shared" si="57"/>
        <v>2250</v>
      </c>
      <c r="P135" s="13">
        <f t="shared" ref="P135:P140" si="75">O135/N135</f>
        <v>0.78260869565217395</v>
      </c>
      <c r="Q135" s="46" t="s">
        <v>93</v>
      </c>
      <c r="R135" s="12"/>
    </row>
    <row r="136" spans="1:18" s="5" customFormat="1">
      <c r="A136" s="124">
        <v>42192</v>
      </c>
      <c r="B136" s="5" t="s">
        <v>112</v>
      </c>
      <c r="C136" s="12">
        <v>50</v>
      </c>
      <c r="D136" s="13">
        <v>0.25</v>
      </c>
      <c r="E136" s="103">
        <v>7.2</v>
      </c>
      <c r="F136" s="74">
        <v>0</v>
      </c>
      <c r="G136" s="74">
        <v>11.6</v>
      </c>
      <c r="H136" s="74">
        <v>20.7</v>
      </c>
      <c r="I136" s="12">
        <v>22.2</v>
      </c>
      <c r="J136" s="12">
        <f t="shared" si="71"/>
        <v>11.6</v>
      </c>
      <c r="K136" s="12">
        <f t="shared" si="72"/>
        <v>9.1</v>
      </c>
      <c r="L136" s="13">
        <f t="shared" si="59"/>
        <v>1.5</v>
      </c>
      <c r="M136" s="12">
        <f t="shared" si="55"/>
        <v>5550</v>
      </c>
      <c r="N136" s="5">
        <f t="shared" si="56"/>
        <v>2900</v>
      </c>
      <c r="O136" s="24">
        <f t="shared" si="57"/>
        <v>2275</v>
      </c>
      <c r="P136" s="13">
        <f t="shared" si="75"/>
        <v>0.78448275862068961</v>
      </c>
      <c r="Q136" s="46" t="s">
        <v>93</v>
      </c>
      <c r="R136" s="12"/>
    </row>
    <row r="137" spans="1:18" s="5" customFormat="1">
      <c r="A137" s="124">
        <v>42192</v>
      </c>
      <c r="B137" s="5" t="s">
        <v>112</v>
      </c>
      <c r="C137" s="12">
        <v>50</v>
      </c>
      <c r="D137" s="13">
        <v>0.25</v>
      </c>
      <c r="E137" s="103">
        <v>7.2</v>
      </c>
      <c r="F137" s="74">
        <v>0</v>
      </c>
      <c r="G137" s="74">
        <v>12</v>
      </c>
      <c r="H137" s="74">
        <v>19</v>
      </c>
      <c r="I137" s="12">
        <v>21</v>
      </c>
      <c r="J137" s="12">
        <f t="shared" si="71"/>
        <v>12</v>
      </c>
      <c r="K137" s="12">
        <f t="shared" si="72"/>
        <v>7</v>
      </c>
      <c r="L137" s="13">
        <f t="shared" si="59"/>
        <v>2</v>
      </c>
      <c r="M137" s="12">
        <f t="shared" ref="M137:M153" si="76">((J137+K137+L137)*D137*50000)/C137</f>
        <v>5250</v>
      </c>
      <c r="N137" s="5">
        <f t="shared" ref="N137:N153" si="77">(J137*D137*50000)/C137</f>
        <v>3000</v>
      </c>
      <c r="O137" s="24">
        <f t="shared" ref="O137:O168" si="78">(K137*D137*50000)/C137</f>
        <v>1750</v>
      </c>
      <c r="P137" s="13">
        <f t="shared" si="75"/>
        <v>0.58333333333333337</v>
      </c>
      <c r="Q137" s="46" t="s">
        <v>93</v>
      </c>
      <c r="R137" s="12" t="s">
        <v>187</v>
      </c>
    </row>
    <row r="138" spans="1:18" s="5" customFormat="1">
      <c r="A138" s="124">
        <v>42194</v>
      </c>
      <c r="B138" s="5" t="s">
        <v>112</v>
      </c>
      <c r="C138" s="12">
        <v>50</v>
      </c>
      <c r="D138" s="13">
        <v>0.25</v>
      </c>
      <c r="E138" s="103">
        <v>7.26</v>
      </c>
      <c r="F138" s="74">
        <v>0</v>
      </c>
      <c r="G138" s="74">
        <v>11</v>
      </c>
      <c r="H138" s="74">
        <v>20.7</v>
      </c>
      <c r="I138" s="12">
        <v>22.5</v>
      </c>
      <c r="J138" s="12">
        <f t="shared" si="71"/>
        <v>11</v>
      </c>
      <c r="K138" s="12">
        <f t="shared" si="72"/>
        <v>9.6999999999999993</v>
      </c>
      <c r="L138" s="13">
        <f t="shared" si="59"/>
        <v>1.8000000000000007</v>
      </c>
      <c r="M138" s="12">
        <f t="shared" si="76"/>
        <v>5625</v>
      </c>
      <c r="N138" s="5">
        <f t="shared" si="77"/>
        <v>2750</v>
      </c>
      <c r="O138" s="24">
        <f t="shared" si="78"/>
        <v>2424.9999999999995</v>
      </c>
      <c r="P138" s="13">
        <f t="shared" si="75"/>
        <v>0.88181818181818161</v>
      </c>
      <c r="Q138" s="46" t="s">
        <v>123</v>
      </c>
      <c r="R138" s="12"/>
    </row>
    <row r="139" spans="1:18" s="5" customFormat="1">
      <c r="A139" s="124">
        <v>42194</v>
      </c>
      <c r="B139" s="5" t="s">
        <v>112</v>
      </c>
      <c r="C139" s="12">
        <v>50</v>
      </c>
      <c r="D139" s="13">
        <v>0.25</v>
      </c>
      <c r="E139" s="103">
        <v>7.26</v>
      </c>
      <c r="F139" s="74">
        <v>0</v>
      </c>
      <c r="G139" s="74">
        <v>11.2</v>
      </c>
      <c r="H139" s="74">
        <v>20.5</v>
      </c>
      <c r="I139" s="12">
        <v>22.7</v>
      </c>
      <c r="J139" s="12">
        <f t="shared" si="71"/>
        <v>11.2</v>
      </c>
      <c r="K139" s="12">
        <f t="shared" si="72"/>
        <v>9.3000000000000007</v>
      </c>
      <c r="L139" s="13">
        <f t="shared" si="59"/>
        <v>2.1999999999999993</v>
      </c>
      <c r="M139" s="12">
        <f t="shared" si="76"/>
        <v>5675</v>
      </c>
      <c r="N139" s="5">
        <f t="shared" si="77"/>
        <v>2800</v>
      </c>
      <c r="O139" s="24">
        <f t="shared" si="78"/>
        <v>2325.0000000000005</v>
      </c>
      <c r="P139" s="13">
        <f t="shared" si="75"/>
        <v>0.83035714285714302</v>
      </c>
      <c r="Q139" s="46" t="s">
        <v>123</v>
      </c>
      <c r="R139" s="12"/>
    </row>
    <row r="140" spans="1:18" s="5" customFormat="1">
      <c r="A140" s="124">
        <v>42194</v>
      </c>
      <c r="B140" s="5" t="s">
        <v>112</v>
      </c>
      <c r="C140" s="12">
        <v>50</v>
      </c>
      <c r="D140" s="13">
        <v>0.25</v>
      </c>
      <c r="E140" s="103">
        <v>7.26</v>
      </c>
      <c r="F140" s="74">
        <v>0</v>
      </c>
      <c r="G140" s="74">
        <v>11.2</v>
      </c>
      <c r="H140" s="74">
        <v>20.6</v>
      </c>
      <c r="I140" s="12">
        <v>22.4</v>
      </c>
      <c r="J140" s="12">
        <f t="shared" si="71"/>
        <v>11.2</v>
      </c>
      <c r="K140" s="12">
        <f t="shared" si="72"/>
        <v>9.4000000000000021</v>
      </c>
      <c r="L140" s="13">
        <f t="shared" si="59"/>
        <v>1.7999999999999972</v>
      </c>
      <c r="M140" s="12">
        <f t="shared" si="76"/>
        <v>5600</v>
      </c>
      <c r="N140" s="5">
        <f t="shared" si="77"/>
        <v>2800</v>
      </c>
      <c r="O140" s="24">
        <f t="shared" si="78"/>
        <v>2350.0000000000005</v>
      </c>
      <c r="P140" s="13">
        <f t="shared" si="75"/>
        <v>0.83928571428571441</v>
      </c>
      <c r="Q140" s="46" t="s">
        <v>123</v>
      </c>
      <c r="R140" s="12"/>
    </row>
    <row r="141" spans="1:18" s="5" customFormat="1">
      <c r="A141" s="124">
        <v>42194</v>
      </c>
      <c r="B141" s="5" t="s">
        <v>114</v>
      </c>
      <c r="C141" s="12">
        <v>50</v>
      </c>
      <c r="D141" s="13">
        <v>0.25</v>
      </c>
      <c r="E141" s="103">
        <v>5.49</v>
      </c>
      <c r="F141" s="74">
        <v>0</v>
      </c>
      <c r="G141" s="74" t="s">
        <v>120</v>
      </c>
      <c r="H141" s="74">
        <v>14</v>
      </c>
      <c r="I141" s="12">
        <v>18.399999999999999</v>
      </c>
      <c r="J141" s="5">
        <v>0</v>
      </c>
      <c r="K141" s="12">
        <f>H141-F141</f>
        <v>14</v>
      </c>
      <c r="L141" s="13">
        <f t="shared" si="59"/>
        <v>4.3999999999999986</v>
      </c>
      <c r="M141" s="12">
        <f t="shared" si="76"/>
        <v>4599.9999999999991</v>
      </c>
      <c r="N141" s="5">
        <f t="shared" si="77"/>
        <v>0</v>
      </c>
      <c r="O141" s="24">
        <f t="shared" si="78"/>
        <v>3500</v>
      </c>
      <c r="P141" s="13"/>
      <c r="Q141" s="46" t="s">
        <v>123</v>
      </c>
      <c r="R141" s="12"/>
    </row>
    <row r="142" spans="1:18" s="5" customFormat="1">
      <c r="A142" s="124">
        <v>42194</v>
      </c>
      <c r="B142" s="5" t="s">
        <v>114</v>
      </c>
      <c r="C142" s="12">
        <v>50</v>
      </c>
      <c r="D142" s="13">
        <v>0.25</v>
      </c>
      <c r="E142" s="103">
        <v>5.48</v>
      </c>
      <c r="F142" s="74">
        <v>18.399999999999999</v>
      </c>
      <c r="G142" s="74"/>
      <c r="H142" s="74">
        <v>31.9</v>
      </c>
      <c r="I142" s="12">
        <v>36</v>
      </c>
      <c r="J142" s="5">
        <v>0</v>
      </c>
      <c r="K142" s="12">
        <f>H142-F142</f>
        <v>13.5</v>
      </c>
      <c r="L142" s="13">
        <f t="shared" si="59"/>
        <v>4.1000000000000014</v>
      </c>
      <c r="M142" s="12">
        <f t="shared" si="76"/>
        <v>4400.0000000000009</v>
      </c>
      <c r="N142" s="5">
        <f t="shared" si="77"/>
        <v>0</v>
      </c>
      <c r="O142" s="24">
        <f t="shared" si="78"/>
        <v>3375</v>
      </c>
      <c r="P142" s="13"/>
      <c r="Q142" s="46" t="s">
        <v>123</v>
      </c>
      <c r="R142" s="12"/>
    </row>
    <row r="143" spans="1:18" s="5" customFormat="1">
      <c r="A143" s="124">
        <v>42194</v>
      </c>
      <c r="B143" s="5" t="s">
        <v>114</v>
      </c>
      <c r="C143" s="12">
        <v>50</v>
      </c>
      <c r="D143" s="13">
        <v>0.25</v>
      </c>
      <c r="E143" s="103">
        <v>5.48</v>
      </c>
      <c r="F143" s="74">
        <v>0</v>
      </c>
      <c r="G143" s="74"/>
      <c r="H143" s="74">
        <v>13.8</v>
      </c>
      <c r="I143" s="12">
        <v>17.8</v>
      </c>
      <c r="J143" s="5">
        <v>0</v>
      </c>
      <c r="K143" s="12">
        <f>H143-F143</f>
        <v>13.8</v>
      </c>
      <c r="L143" s="13">
        <f t="shared" si="59"/>
        <v>4</v>
      </c>
      <c r="M143" s="12">
        <f t="shared" si="76"/>
        <v>4450</v>
      </c>
      <c r="N143" s="5">
        <f t="shared" si="77"/>
        <v>0</v>
      </c>
      <c r="O143" s="24">
        <f t="shared" si="78"/>
        <v>3450</v>
      </c>
      <c r="P143" s="13"/>
      <c r="Q143" s="46" t="s">
        <v>123</v>
      </c>
      <c r="R143" s="12"/>
    </row>
    <row r="144" spans="1:18" s="5" customFormat="1">
      <c r="A144" s="124">
        <v>42199</v>
      </c>
      <c r="B144" s="5" t="s">
        <v>112</v>
      </c>
      <c r="C144" s="12">
        <v>50</v>
      </c>
      <c r="D144" s="13">
        <v>0.25</v>
      </c>
      <c r="E144" s="103">
        <v>7.34</v>
      </c>
      <c r="F144" s="74">
        <v>0</v>
      </c>
      <c r="G144" s="74">
        <v>12.2</v>
      </c>
      <c r="H144" s="74">
        <v>19.8</v>
      </c>
      <c r="I144" s="12">
        <v>20.7</v>
      </c>
      <c r="J144" s="12">
        <f t="shared" ref="J144:K146" si="79">G144-F144</f>
        <v>12.2</v>
      </c>
      <c r="K144" s="12">
        <f t="shared" si="79"/>
        <v>7.6000000000000014</v>
      </c>
      <c r="L144" s="13">
        <f t="shared" si="59"/>
        <v>0.89999999999999858</v>
      </c>
      <c r="M144" s="12">
        <f t="shared" si="76"/>
        <v>5175</v>
      </c>
      <c r="N144" s="5">
        <f t="shared" si="77"/>
        <v>3050</v>
      </c>
      <c r="O144" s="24">
        <f t="shared" si="78"/>
        <v>1900.0000000000002</v>
      </c>
      <c r="P144" s="13">
        <f t="shared" ref="P144" si="80">O144/N144</f>
        <v>0.62295081967213117</v>
      </c>
      <c r="Q144" s="46" t="s">
        <v>93</v>
      </c>
      <c r="R144" s="12"/>
    </row>
    <row r="145" spans="1:18" s="5" customFormat="1">
      <c r="A145" s="124">
        <v>42199</v>
      </c>
      <c r="B145" s="5" t="s">
        <v>112</v>
      </c>
      <c r="C145" s="12">
        <v>50</v>
      </c>
      <c r="D145" s="13">
        <v>0.25</v>
      </c>
      <c r="E145" s="103">
        <v>7.33</v>
      </c>
      <c r="F145" s="74">
        <v>0</v>
      </c>
      <c r="G145" s="74">
        <v>12</v>
      </c>
      <c r="H145" s="74">
        <v>20.100000000000001</v>
      </c>
      <c r="I145" s="12">
        <v>21.3</v>
      </c>
      <c r="J145" s="12">
        <f t="shared" si="79"/>
        <v>12</v>
      </c>
      <c r="K145" s="12">
        <f t="shared" si="79"/>
        <v>8.1000000000000014</v>
      </c>
      <c r="L145" s="13">
        <f t="shared" si="59"/>
        <v>1.1999999999999993</v>
      </c>
      <c r="M145" s="12">
        <f t="shared" si="76"/>
        <v>5325</v>
      </c>
      <c r="N145" s="5">
        <f t="shared" si="77"/>
        <v>3000</v>
      </c>
      <c r="O145" s="24">
        <f t="shared" si="78"/>
        <v>2025.0000000000002</v>
      </c>
      <c r="P145" s="13">
        <f t="shared" ref="P145" si="81">O145/N145</f>
        <v>0.67500000000000004</v>
      </c>
      <c r="Q145" s="46" t="s">
        <v>93</v>
      </c>
      <c r="R145" s="12"/>
    </row>
    <row r="146" spans="1:18" s="5" customFormat="1">
      <c r="A146" s="124">
        <v>42199</v>
      </c>
      <c r="B146" s="5" t="s">
        <v>112</v>
      </c>
      <c r="C146" s="12">
        <v>50</v>
      </c>
      <c r="D146" s="13">
        <v>0.25</v>
      </c>
      <c r="E146" s="103">
        <v>7.34</v>
      </c>
      <c r="F146" s="74">
        <v>0</v>
      </c>
      <c r="G146" s="74">
        <v>12.2</v>
      </c>
      <c r="H146" s="74">
        <v>19.2</v>
      </c>
      <c r="I146" s="12">
        <v>20.6</v>
      </c>
      <c r="J146" s="12">
        <f t="shared" si="79"/>
        <v>12.2</v>
      </c>
      <c r="K146" s="12">
        <f t="shared" si="79"/>
        <v>7</v>
      </c>
      <c r="L146" s="13">
        <f t="shared" si="59"/>
        <v>1.4000000000000021</v>
      </c>
      <c r="M146" s="12">
        <f t="shared" si="76"/>
        <v>5150.0000000000009</v>
      </c>
      <c r="N146" s="5">
        <f t="shared" si="77"/>
        <v>3050</v>
      </c>
      <c r="O146" s="24">
        <f t="shared" si="78"/>
        <v>1750</v>
      </c>
      <c r="P146" s="13">
        <f t="shared" ref="P146" si="82">O146/N146</f>
        <v>0.57377049180327866</v>
      </c>
      <c r="Q146" s="46" t="s">
        <v>93</v>
      </c>
      <c r="R146" s="12" t="s">
        <v>188</v>
      </c>
    </row>
    <row r="147" spans="1:18" s="5" customFormat="1">
      <c r="A147" s="124">
        <v>42199</v>
      </c>
      <c r="B147" s="5" t="s">
        <v>114</v>
      </c>
      <c r="C147" s="12">
        <v>50</v>
      </c>
      <c r="D147" s="13">
        <v>0.25</v>
      </c>
      <c r="E147" s="103">
        <v>5.48</v>
      </c>
      <c r="F147" s="74">
        <v>21.5</v>
      </c>
      <c r="G147" s="74"/>
      <c r="H147" s="74">
        <v>34.299999999999997</v>
      </c>
      <c r="I147" s="12">
        <v>37.6</v>
      </c>
      <c r="J147" s="5">
        <v>0</v>
      </c>
      <c r="K147" s="12">
        <f>H147-F147</f>
        <v>12.799999999999997</v>
      </c>
      <c r="L147" s="13">
        <f t="shared" si="59"/>
        <v>3.3000000000000043</v>
      </c>
      <c r="M147" s="12">
        <f t="shared" si="76"/>
        <v>4025.0000000000005</v>
      </c>
      <c r="N147" s="5">
        <f t="shared" si="77"/>
        <v>0</v>
      </c>
      <c r="O147" s="24">
        <f t="shared" si="78"/>
        <v>3199.9999999999995</v>
      </c>
      <c r="P147" s="13"/>
      <c r="Q147" s="46" t="s">
        <v>93</v>
      </c>
      <c r="R147" s="12"/>
    </row>
    <row r="148" spans="1:18" s="5" customFormat="1">
      <c r="A148" s="124">
        <v>42199</v>
      </c>
      <c r="B148" s="5" t="s">
        <v>114</v>
      </c>
      <c r="C148" s="12">
        <v>50</v>
      </c>
      <c r="D148" s="13">
        <v>0.25</v>
      </c>
      <c r="E148" s="103">
        <v>5.46</v>
      </c>
      <c r="F148" s="74">
        <v>22.2</v>
      </c>
      <c r="G148" s="74"/>
      <c r="H148" s="74">
        <v>35.700000000000003</v>
      </c>
      <c r="I148" s="12">
        <v>39.299999999999997</v>
      </c>
      <c r="J148" s="5">
        <v>0</v>
      </c>
      <c r="K148" s="12">
        <f>H148-F148</f>
        <v>13.500000000000004</v>
      </c>
      <c r="L148" s="13">
        <f t="shared" si="59"/>
        <v>3.5999999999999943</v>
      </c>
      <c r="M148" s="12">
        <f t="shared" si="76"/>
        <v>4274.9999999999991</v>
      </c>
      <c r="N148" s="5">
        <f t="shared" si="77"/>
        <v>0</v>
      </c>
      <c r="O148" s="24">
        <f t="shared" si="78"/>
        <v>3375.0000000000014</v>
      </c>
      <c r="P148" s="13"/>
      <c r="Q148" s="46" t="s">
        <v>93</v>
      </c>
      <c r="R148" s="12"/>
    </row>
    <row r="149" spans="1:18" s="5" customFormat="1">
      <c r="A149" s="124">
        <v>42206</v>
      </c>
      <c r="B149" s="5" t="s">
        <v>112</v>
      </c>
      <c r="C149" s="12">
        <v>50</v>
      </c>
      <c r="D149" s="13">
        <v>0.25</v>
      </c>
      <c r="E149" s="103">
        <v>7.39</v>
      </c>
      <c r="F149" s="74">
        <v>0</v>
      </c>
      <c r="G149" s="74">
        <v>14.5</v>
      </c>
      <c r="H149" s="74">
        <v>22.4</v>
      </c>
      <c r="I149" s="12">
        <v>23.9</v>
      </c>
      <c r="J149" s="12">
        <f t="shared" ref="J149:K152" si="83">G149-F149</f>
        <v>14.5</v>
      </c>
      <c r="K149" s="12">
        <f t="shared" si="83"/>
        <v>7.8999999999999986</v>
      </c>
      <c r="L149" s="13">
        <f t="shared" si="59"/>
        <v>1.5</v>
      </c>
      <c r="M149" s="12">
        <f t="shared" si="76"/>
        <v>5975</v>
      </c>
      <c r="N149" s="5">
        <f t="shared" si="77"/>
        <v>3625</v>
      </c>
      <c r="O149" s="24">
        <f t="shared" si="78"/>
        <v>1974.9999999999998</v>
      </c>
      <c r="P149" s="13">
        <f t="shared" ref="P149" si="84">O149/N149</f>
        <v>0.54482758620689653</v>
      </c>
      <c r="Q149" s="46" t="s">
        <v>93</v>
      </c>
      <c r="R149" s="12" t="s">
        <v>189</v>
      </c>
    </row>
    <row r="150" spans="1:18" s="5" customFormat="1">
      <c r="A150" s="124">
        <v>42206</v>
      </c>
      <c r="B150" s="5" t="s">
        <v>112</v>
      </c>
      <c r="C150" s="12">
        <v>50</v>
      </c>
      <c r="D150" s="13">
        <v>0.25</v>
      </c>
      <c r="E150" s="103">
        <v>7.4</v>
      </c>
      <c r="F150" s="74">
        <v>0</v>
      </c>
      <c r="G150" s="74">
        <v>14.6</v>
      </c>
      <c r="H150" s="74">
        <v>21.6</v>
      </c>
      <c r="I150" s="12">
        <v>22.9</v>
      </c>
      <c r="J150" s="12">
        <f t="shared" si="83"/>
        <v>14.6</v>
      </c>
      <c r="K150" s="12">
        <f t="shared" si="83"/>
        <v>7.0000000000000018</v>
      </c>
      <c r="L150" s="13">
        <f t="shared" si="59"/>
        <v>1.2999999999999972</v>
      </c>
      <c r="M150" s="12">
        <f t="shared" si="76"/>
        <v>5725</v>
      </c>
      <c r="N150" s="5">
        <f t="shared" si="77"/>
        <v>3650</v>
      </c>
      <c r="O150" s="24">
        <f t="shared" si="78"/>
        <v>1750.0000000000007</v>
      </c>
      <c r="P150" s="13">
        <f t="shared" ref="P150" si="85">O150/N150</f>
        <v>0.47945205479452074</v>
      </c>
      <c r="Q150" s="46" t="s">
        <v>93</v>
      </c>
      <c r="R150" s="12"/>
    </row>
    <row r="151" spans="1:18" s="5" customFormat="1">
      <c r="A151" s="124">
        <v>42206</v>
      </c>
      <c r="B151" s="5" t="s">
        <v>112</v>
      </c>
      <c r="C151" s="12">
        <v>50</v>
      </c>
      <c r="D151" s="13">
        <v>0.25</v>
      </c>
      <c r="E151" s="103">
        <v>7.39</v>
      </c>
      <c r="F151" s="74">
        <v>0</v>
      </c>
      <c r="G151" s="74">
        <v>14.5</v>
      </c>
      <c r="H151" s="74">
        <v>21.5</v>
      </c>
      <c r="I151" s="12">
        <v>22.7</v>
      </c>
      <c r="J151" s="12">
        <f t="shared" si="83"/>
        <v>14.5</v>
      </c>
      <c r="K151" s="12">
        <f t="shared" si="83"/>
        <v>7</v>
      </c>
      <c r="L151" s="13">
        <f t="shared" si="59"/>
        <v>1.1999999999999993</v>
      </c>
      <c r="M151" s="12">
        <f t="shared" si="76"/>
        <v>5675</v>
      </c>
      <c r="N151" s="5">
        <f t="shared" si="77"/>
        <v>3625</v>
      </c>
      <c r="O151" s="24">
        <f t="shared" si="78"/>
        <v>1750</v>
      </c>
      <c r="P151" s="13">
        <f t="shared" ref="P151:P152" si="86">O151/N151</f>
        <v>0.48275862068965519</v>
      </c>
      <c r="Q151" s="46" t="s">
        <v>93</v>
      </c>
      <c r="R151" s="12"/>
    </row>
    <row r="152" spans="1:18" s="5" customFormat="1">
      <c r="A152" s="124">
        <v>42206</v>
      </c>
      <c r="B152" s="5" t="s">
        <v>112</v>
      </c>
      <c r="C152" s="12">
        <v>50</v>
      </c>
      <c r="D152" s="13">
        <v>0.25</v>
      </c>
      <c r="E152" s="103">
        <v>7.39</v>
      </c>
      <c r="F152" s="74">
        <v>0</v>
      </c>
      <c r="G152" s="74">
        <v>14.5</v>
      </c>
      <c r="H152" s="74">
        <v>20.5</v>
      </c>
      <c r="I152" s="12">
        <v>21.5</v>
      </c>
      <c r="J152" s="12">
        <f t="shared" si="83"/>
        <v>14.5</v>
      </c>
      <c r="K152" s="12">
        <f t="shared" si="83"/>
        <v>6</v>
      </c>
      <c r="L152" s="13">
        <f t="shared" si="59"/>
        <v>1</v>
      </c>
      <c r="M152" s="12">
        <f t="shared" si="76"/>
        <v>5375</v>
      </c>
      <c r="N152" s="5">
        <f t="shared" si="77"/>
        <v>3625</v>
      </c>
      <c r="O152" s="24">
        <f t="shared" si="78"/>
        <v>1500</v>
      </c>
      <c r="P152" s="13">
        <f t="shared" si="86"/>
        <v>0.41379310344827586</v>
      </c>
      <c r="Q152" s="46" t="s">
        <v>93</v>
      </c>
      <c r="R152" s="12"/>
    </row>
    <row r="153" spans="1:18" s="5" customFormat="1">
      <c r="A153" s="124">
        <v>42206</v>
      </c>
      <c r="B153" s="5" t="s">
        <v>114</v>
      </c>
      <c r="C153" s="12">
        <v>50</v>
      </c>
      <c r="D153" s="13">
        <v>0.25</v>
      </c>
      <c r="E153" s="103">
        <v>5.0999999999999996</v>
      </c>
      <c r="F153" s="74">
        <v>17.3</v>
      </c>
      <c r="G153" s="74"/>
      <c r="H153" s="74">
        <v>29.9</v>
      </c>
      <c r="I153" s="12">
        <v>34.799999999999997</v>
      </c>
      <c r="J153" s="5">
        <v>0</v>
      </c>
      <c r="K153" s="12">
        <f>H153-F153</f>
        <v>12.599999999999998</v>
      </c>
      <c r="L153" s="13">
        <f t="shared" si="59"/>
        <v>4.8999999999999986</v>
      </c>
      <c r="M153" s="12">
        <f t="shared" si="76"/>
        <v>4374.9999999999991</v>
      </c>
      <c r="N153" s="5">
        <f t="shared" si="77"/>
        <v>0</v>
      </c>
      <c r="O153" s="24">
        <f t="shared" si="78"/>
        <v>3149.9999999999995</v>
      </c>
      <c r="P153" s="13"/>
      <c r="Q153" s="46" t="s">
        <v>93</v>
      </c>
      <c r="R153" s="12"/>
    </row>
    <row r="154" spans="1:18" s="5" customFormat="1">
      <c r="A154" s="124">
        <v>42206</v>
      </c>
      <c r="B154" s="5" t="s">
        <v>114</v>
      </c>
      <c r="C154" s="12">
        <v>50</v>
      </c>
      <c r="D154" s="13">
        <v>0.25</v>
      </c>
      <c r="E154" s="103">
        <v>5.1100000000000003</v>
      </c>
      <c r="F154" s="74">
        <v>34.799999999999997</v>
      </c>
      <c r="G154" s="74"/>
      <c r="H154" s="74">
        <v>47.7</v>
      </c>
      <c r="I154" s="12"/>
      <c r="K154" s="12">
        <f>H154-F154</f>
        <v>12.900000000000006</v>
      </c>
      <c r="O154" s="24">
        <f t="shared" si="78"/>
        <v>3225.0000000000014</v>
      </c>
      <c r="P154" s="13"/>
      <c r="Q154" s="46"/>
      <c r="R154" s="12" t="s">
        <v>191</v>
      </c>
    </row>
    <row r="155" spans="1:18" s="5" customFormat="1">
      <c r="A155" s="124">
        <v>42209</v>
      </c>
      <c r="B155" s="5" t="s">
        <v>112</v>
      </c>
      <c r="C155" s="12">
        <v>50</v>
      </c>
      <c r="D155" s="13">
        <v>0.21</v>
      </c>
      <c r="E155" s="103">
        <v>7.37</v>
      </c>
      <c r="F155" s="74">
        <v>0</v>
      </c>
      <c r="G155" s="74">
        <v>20.6</v>
      </c>
      <c r="H155" s="74">
        <v>28.9</v>
      </c>
      <c r="I155" s="12">
        <v>30.1</v>
      </c>
      <c r="J155" s="12">
        <f t="shared" ref="J155:L157" si="87">G155-F155</f>
        <v>20.6</v>
      </c>
      <c r="K155" s="12">
        <f t="shared" si="87"/>
        <v>8.2999999999999972</v>
      </c>
      <c r="L155" s="13">
        <f t="shared" si="87"/>
        <v>1.2000000000000028</v>
      </c>
      <c r="M155" s="12">
        <f t="shared" ref="M155:M160" si="88">((J155+K155+L155)*D155*50000)/C155</f>
        <v>6321</v>
      </c>
      <c r="N155" s="5">
        <f t="shared" ref="N155:N186" si="89">(J155*D155*50000)/C155</f>
        <v>4326.0000000000009</v>
      </c>
      <c r="O155" s="24">
        <f t="shared" si="78"/>
        <v>1742.9999999999993</v>
      </c>
      <c r="P155" s="13">
        <f t="shared" ref="P155:P157" si="90">O155/N155</f>
        <v>0.40291262135922307</v>
      </c>
      <c r="Q155" s="46" t="s">
        <v>123</v>
      </c>
      <c r="R155" s="12"/>
    </row>
    <row r="156" spans="1:18" s="5" customFormat="1">
      <c r="A156" s="124">
        <v>42209</v>
      </c>
      <c r="B156" s="5" t="s">
        <v>112</v>
      </c>
      <c r="C156" s="12">
        <v>50</v>
      </c>
      <c r="D156" s="13">
        <v>0.21</v>
      </c>
      <c r="E156" s="103">
        <v>7.42</v>
      </c>
      <c r="F156" s="74">
        <v>0</v>
      </c>
      <c r="G156" s="74">
        <v>20.5</v>
      </c>
      <c r="H156" s="74">
        <v>28.4</v>
      </c>
      <c r="I156" s="12">
        <v>29.4</v>
      </c>
      <c r="J156" s="12">
        <f t="shared" si="87"/>
        <v>20.5</v>
      </c>
      <c r="K156" s="12">
        <f t="shared" si="87"/>
        <v>7.8999999999999986</v>
      </c>
      <c r="L156" s="13">
        <f t="shared" si="87"/>
        <v>1</v>
      </c>
      <c r="M156" s="12">
        <f t="shared" si="88"/>
        <v>6174</v>
      </c>
      <c r="N156" s="5">
        <f t="shared" si="89"/>
        <v>4305</v>
      </c>
      <c r="O156" s="24">
        <f t="shared" si="78"/>
        <v>1658.9999999999998</v>
      </c>
      <c r="P156" s="13">
        <f t="shared" si="90"/>
        <v>0.38536585365853654</v>
      </c>
      <c r="Q156" s="46" t="s">
        <v>142</v>
      </c>
      <c r="R156" s="12"/>
    </row>
    <row r="157" spans="1:18" s="5" customFormat="1">
      <c r="A157" s="124">
        <v>42209</v>
      </c>
      <c r="B157" s="5" t="s">
        <v>112</v>
      </c>
      <c r="C157" s="12">
        <v>50</v>
      </c>
      <c r="D157" s="13">
        <v>0.21</v>
      </c>
      <c r="E157" s="103">
        <v>7.46</v>
      </c>
      <c r="F157" s="74">
        <v>0</v>
      </c>
      <c r="G157" s="74">
        <v>19.399999999999999</v>
      </c>
      <c r="H157" s="74">
        <v>28.8</v>
      </c>
      <c r="I157" s="12">
        <v>29.3</v>
      </c>
      <c r="J157" s="12">
        <f t="shared" si="87"/>
        <v>19.399999999999999</v>
      </c>
      <c r="K157" s="12">
        <f t="shared" si="87"/>
        <v>9.4000000000000021</v>
      </c>
      <c r="L157" s="13">
        <f t="shared" si="87"/>
        <v>0.5</v>
      </c>
      <c r="M157" s="12">
        <f t="shared" si="88"/>
        <v>6153</v>
      </c>
      <c r="N157" s="5">
        <f t="shared" si="89"/>
        <v>4074</v>
      </c>
      <c r="O157" s="24">
        <f t="shared" si="78"/>
        <v>1974.0000000000002</v>
      </c>
      <c r="P157" s="13">
        <f t="shared" si="90"/>
        <v>0.48453608247422686</v>
      </c>
      <c r="Q157" s="46" t="s">
        <v>123</v>
      </c>
      <c r="R157" s="12"/>
    </row>
    <row r="158" spans="1:18" s="5" customFormat="1">
      <c r="A158" s="124">
        <v>42209</v>
      </c>
      <c r="B158" s="5" t="s">
        <v>114</v>
      </c>
      <c r="C158" s="12">
        <v>50</v>
      </c>
      <c r="D158" s="13">
        <v>0.21</v>
      </c>
      <c r="E158" s="103">
        <v>5.15</v>
      </c>
      <c r="F158" s="74">
        <v>0</v>
      </c>
      <c r="G158" s="74"/>
      <c r="H158" s="74">
        <v>16.2</v>
      </c>
      <c r="I158" s="12">
        <v>21.8</v>
      </c>
      <c r="J158" s="5">
        <v>0</v>
      </c>
      <c r="K158" s="12">
        <f>H158-F158</f>
        <v>16.2</v>
      </c>
      <c r="L158" s="13">
        <f>I158-H158</f>
        <v>5.6000000000000014</v>
      </c>
      <c r="M158" s="12">
        <f t="shared" si="88"/>
        <v>4578.0000000000009</v>
      </c>
      <c r="N158" s="5">
        <f t="shared" si="89"/>
        <v>0</v>
      </c>
      <c r="O158" s="24">
        <f t="shared" si="78"/>
        <v>3401.9999999999995</v>
      </c>
      <c r="P158" s="13"/>
      <c r="Q158" s="46" t="s">
        <v>123</v>
      </c>
      <c r="R158" s="12"/>
    </row>
    <row r="159" spans="1:18" s="5" customFormat="1">
      <c r="A159" s="124">
        <v>42209</v>
      </c>
      <c r="B159" s="5" t="s">
        <v>114</v>
      </c>
      <c r="C159" s="12">
        <v>50</v>
      </c>
      <c r="D159" s="13">
        <v>0.21</v>
      </c>
      <c r="E159" s="103">
        <v>5.15</v>
      </c>
      <c r="F159" s="74">
        <v>21.8</v>
      </c>
      <c r="G159" s="74"/>
      <c r="H159" s="74">
        <v>37.9</v>
      </c>
      <c r="I159" s="12">
        <v>43.6</v>
      </c>
      <c r="J159" s="5">
        <v>0</v>
      </c>
      <c r="K159" s="12">
        <f>H159-F159</f>
        <v>16.099999999999998</v>
      </c>
      <c r="L159" s="13">
        <f>I159-H159</f>
        <v>5.7000000000000028</v>
      </c>
      <c r="M159" s="12">
        <f t="shared" si="88"/>
        <v>4578.0000000000009</v>
      </c>
      <c r="N159" s="5">
        <f t="shared" si="89"/>
        <v>0</v>
      </c>
      <c r="O159" s="24">
        <f t="shared" si="78"/>
        <v>3380.9999999999995</v>
      </c>
      <c r="P159" s="13"/>
      <c r="Q159" s="46" t="s">
        <v>123</v>
      </c>
      <c r="R159" s="12"/>
    </row>
    <row r="160" spans="1:18" s="5" customFormat="1">
      <c r="A160" s="124">
        <v>42209</v>
      </c>
      <c r="B160" s="5" t="s">
        <v>114</v>
      </c>
      <c r="C160" s="12">
        <v>50</v>
      </c>
      <c r="D160" s="13">
        <v>0.21</v>
      </c>
      <c r="E160" s="103">
        <v>5.15</v>
      </c>
      <c r="F160" s="74">
        <v>0</v>
      </c>
      <c r="G160" s="74"/>
      <c r="H160" s="74">
        <v>16.7</v>
      </c>
      <c r="I160" s="12">
        <v>22.6</v>
      </c>
      <c r="J160" s="5">
        <v>0</v>
      </c>
      <c r="K160" s="12">
        <f>H160-F160</f>
        <v>16.7</v>
      </c>
      <c r="L160" s="13">
        <f>I160-H160</f>
        <v>5.9000000000000021</v>
      </c>
      <c r="M160" s="12">
        <f t="shared" si="88"/>
        <v>4746.0000000000009</v>
      </c>
      <c r="N160" s="5">
        <f t="shared" si="89"/>
        <v>0</v>
      </c>
      <c r="O160" s="24">
        <f t="shared" si="78"/>
        <v>3506.9999999999995</v>
      </c>
      <c r="P160" s="13"/>
      <c r="Q160" s="46" t="s">
        <v>123</v>
      </c>
      <c r="R160" s="12"/>
    </row>
    <row r="161" spans="1:18" s="5" customFormat="1">
      <c r="A161" s="124">
        <v>42213</v>
      </c>
      <c r="B161" s="5" t="s">
        <v>112</v>
      </c>
      <c r="C161" s="12">
        <v>50</v>
      </c>
      <c r="D161" s="13">
        <v>0.21</v>
      </c>
      <c r="E161" s="103">
        <v>7.45</v>
      </c>
      <c r="F161" s="74">
        <v>0</v>
      </c>
      <c r="G161" s="74">
        <v>18.3</v>
      </c>
      <c r="H161" s="74">
        <v>27.3</v>
      </c>
      <c r="I161" s="12"/>
      <c r="J161" s="12">
        <f t="shared" ref="J161:K163" si="91">G161-F161</f>
        <v>18.3</v>
      </c>
      <c r="K161" s="12">
        <f t="shared" si="91"/>
        <v>9</v>
      </c>
      <c r="L161" s="13"/>
      <c r="M161" s="12"/>
      <c r="N161" s="5">
        <f t="shared" si="89"/>
        <v>3843</v>
      </c>
      <c r="O161" s="24">
        <f t="shared" si="78"/>
        <v>1890</v>
      </c>
      <c r="P161" s="13">
        <f t="shared" ref="P161:P162" si="92">O161/N161</f>
        <v>0.49180327868852458</v>
      </c>
      <c r="Q161" s="46" t="s">
        <v>93</v>
      </c>
      <c r="R161" s="12" t="s">
        <v>192</v>
      </c>
    </row>
    <row r="162" spans="1:18" s="5" customFormat="1">
      <c r="A162" s="124">
        <v>42213</v>
      </c>
      <c r="B162" s="5" t="s">
        <v>112</v>
      </c>
      <c r="C162" s="12">
        <v>50</v>
      </c>
      <c r="D162" s="13">
        <v>0.21</v>
      </c>
      <c r="E162" s="103">
        <v>7.46</v>
      </c>
      <c r="F162" s="74">
        <v>0</v>
      </c>
      <c r="G162" s="74">
        <v>18.2</v>
      </c>
      <c r="H162" s="74">
        <v>26.7</v>
      </c>
      <c r="I162" s="12">
        <v>27.2</v>
      </c>
      <c r="J162" s="12">
        <f t="shared" si="91"/>
        <v>18.2</v>
      </c>
      <c r="K162" s="12">
        <f t="shared" si="91"/>
        <v>8.5</v>
      </c>
      <c r="L162" s="13">
        <f t="shared" ref="L162:L180" si="93">I162-H162</f>
        <v>0.5</v>
      </c>
      <c r="M162" s="12">
        <f t="shared" ref="M162:M180" si="94">((J162+K162+L162)*D162*50000)/C162</f>
        <v>5712</v>
      </c>
      <c r="N162" s="5">
        <f t="shared" si="89"/>
        <v>3821.9999999999995</v>
      </c>
      <c r="O162" s="24">
        <f t="shared" si="78"/>
        <v>1785</v>
      </c>
      <c r="P162" s="13">
        <f t="shared" si="92"/>
        <v>0.46703296703296709</v>
      </c>
      <c r="Q162" s="46" t="s">
        <v>93</v>
      </c>
      <c r="R162" s="12"/>
    </row>
    <row r="163" spans="1:18" s="5" customFormat="1">
      <c r="A163" s="124">
        <v>42213</v>
      </c>
      <c r="B163" s="5" t="s">
        <v>112</v>
      </c>
      <c r="C163" s="12">
        <v>50</v>
      </c>
      <c r="D163" s="13">
        <v>0.21</v>
      </c>
      <c r="E163" s="103">
        <v>7.47</v>
      </c>
      <c r="F163" s="74">
        <v>0</v>
      </c>
      <c r="G163" s="74">
        <v>19.5</v>
      </c>
      <c r="H163" s="74">
        <v>27.2</v>
      </c>
      <c r="I163" s="12">
        <v>28.3</v>
      </c>
      <c r="J163" s="12">
        <f t="shared" si="91"/>
        <v>19.5</v>
      </c>
      <c r="K163" s="12">
        <f t="shared" si="91"/>
        <v>7.6999999999999993</v>
      </c>
      <c r="L163" s="13">
        <f t="shared" si="93"/>
        <v>1.1000000000000014</v>
      </c>
      <c r="M163" s="12">
        <f t="shared" si="94"/>
        <v>5943</v>
      </c>
      <c r="N163" s="5">
        <f t="shared" si="89"/>
        <v>4095</v>
      </c>
      <c r="O163" s="24">
        <f t="shared" si="78"/>
        <v>1616.9999999999998</v>
      </c>
      <c r="P163" s="13">
        <f t="shared" ref="P163" si="95">O163/N163</f>
        <v>0.3948717948717948</v>
      </c>
      <c r="Q163" s="46" t="s">
        <v>93</v>
      </c>
      <c r="R163" s="12"/>
    </row>
    <row r="164" spans="1:18" s="5" customFormat="1">
      <c r="A164" s="124">
        <v>42213</v>
      </c>
      <c r="B164" s="5" t="s">
        <v>114</v>
      </c>
      <c r="C164" s="12">
        <v>50</v>
      </c>
      <c r="D164" s="13">
        <v>0.21</v>
      </c>
      <c r="E164" s="103">
        <v>5.07</v>
      </c>
      <c r="F164" s="74">
        <v>0</v>
      </c>
      <c r="G164" s="74"/>
      <c r="H164" s="74">
        <v>16.8</v>
      </c>
      <c r="I164" s="12">
        <v>23.1</v>
      </c>
      <c r="J164" s="5">
        <v>0</v>
      </c>
      <c r="K164" s="12">
        <f>H164-F164</f>
        <v>16.8</v>
      </c>
      <c r="L164" s="13">
        <f t="shared" si="93"/>
        <v>6.3000000000000007</v>
      </c>
      <c r="M164" s="12">
        <f t="shared" si="94"/>
        <v>4851</v>
      </c>
      <c r="N164" s="5">
        <f t="shared" si="89"/>
        <v>0</v>
      </c>
      <c r="O164" s="24">
        <f t="shared" si="78"/>
        <v>3528</v>
      </c>
      <c r="P164" s="13"/>
      <c r="Q164" s="46" t="s">
        <v>93</v>
      </c>
      <c r="R164" s="12"/>
    </row>
    <row r="165" spans="1:18" s="5" customFormat="1">
      <c r="A165" s="124">
        <v>42215</v>
      </c>
      <c r="B165" s="5" t="s">
        <v>112</v>
      </c>
      <c r="C165" s="12">
        <v>50</v>
      </c>
      <c r="D165" s="13">
        <v>0.21</v>
      </c>
      <c r="E165" s="103">
        <v>7.42</v>
      </c>
      <c r="F165" s="74">
        <v>0</v>
      </c>
      <c r="G165" s="74">
        <v>21.1</v>
      </c>
      <c r="H165" s="74">
        <v>29.9</v>
      </c>
      <c r="I165" s="12">
        <v>31.4</v>
      </c>
      <c r="J165" s="12">
        <f t="shared" ref="J165:K167" si="96">G165-F165</f>
        <v>21.1</v>
      </c>
      <c r="K165" s="12">
        <f t="shared" si="96"/>
        <v>8.7999999999999972</v>
      </c>
      <c r="L165" s="13">
        <f t="shared" si="93"/>
        <v>1.5</v>
      </c>
      <c r="M165" s="12">
        <f t="shared" si="94"/>
        <v>6593.9999999999991</v>
      </c>
      <c r="N165" s="5">
        <f t="shared" si="89"/>
        <v>4431</v>
      </c>
      <c r="O165" s="24">
        <f t="shared" si="78"/>
        <v>1847.9999999999993</v>
      </c>
      <c r="P165" s="13">
        <f t="shared" ref="P165:P167" si="97">O165/N165</f>
        <v>0.41706161137440745</v>
      </c>
      <c r="Q165" s="46" t="s">
        <v>123</v>
      </c>
      <c r="R165" s="12"/>
    </row>
    <row r="166" spans="1:18" s="5" customFormat="1">
      <c r="A166" s="124">
        <v>42215</v>
      </c>
      <c r="B166" s="5" t="s">
        <v>112</v>
      </c>
      <c r="C166" s="12">
        <v>50</v>
      </c>
      <c r="D166" s="13">
        <v>0.21</v>
      </c>
      <c r="E166" s="103">
        <v>7.43</v>
      </c>
      <c r="F166" s="74">
        <v>0</v>
      </c>
      <c r="G166" s="74">
        <v>20.5</v>
      </c>
      <c r="H166" s="74">
        <v>30</v>
      </c>
      <c r="I166" s="12">
        <v>31.3</v>
      </c>
      <c r="J166" s="12">
        <f t="shared" si="96"/>
        <v>20.5</v>
      </c>
      <c r="K166" s="12">
        <f t="shared" si="96"/>
        <v>9.5</v>
      </c>
      <c r="L166" s="13">
        <f t="shared" si="93"/>
        <v>1.3000000000000007</v>
      </c>
      <c r="M166" s="12">
        <f t="shared" si="94"/>
        <v>6573</v>
      </c>
      <c r="N166" s="5">
        <f t="shared" si="89"/>
        <v>4305</v>
      </c>
      <c r="O166" s="24">
        <f t="shared" si="78"/>
        <v>1995</v>
      </c>
      <c r="P166" s="13">
        <f t="shared" si="97"/>
        <v>0.46341463414634149</v>
      </c>
      <c r="Q166" s="46" t="s">
        <v>123</v>
      </c>
      <c r="R166" s="12"/>
    </row>
    <row r="167" spans="1:18" s="5" customFormat="1">
      <c r="A167" s="124">
        <v>42215</v>
      </c>
      <c r="B167" s="5" t="s">
        <v>112</v>
      </c>
      <c r="C167" s="12">
        <v>50</v>
      </c>
      <c r="D167" s="13">
        <v>0.21</v>
      </c>
      <c r="E167" s="103">
        <v>7.45</v>
      </c>
      <c r="F167" s="74">
        <v>0</v>
      </c>
      <c r="G167" s="74">
        <v>21.2</v>
      </c>
      <c r="H167" s="74">
        <v>31.9</v>
      </c>
      <c r="I167" s="12">
        <v>32.299999999999997</v>
      </c>
      <c r="J167" s="12">
        <f t="shared" si="96"/>
        <v>21.2</v>
      </c>
      <c r="K167" s="12">
        <f t="shared" si="96"/>
        <v>10.7</v>
      </c>
      <c r="L167" s="13">
        <f t="shared" si="93"/>
        <v>0.39999999999999858</v>
      </c>
      <c r="M167" s="12">
        <f t="shared" si="94"/>
        <v>6783</v>
      </c>
      <c r="N167" s="5">
        <f t="shared" si="89"/>
        <v>4452</v>
      </c>
      <c r="O167" s="24">
        <f t="shared" si="78"/>
        <v>2247</v>
      </c>
      <c r="P167" s="13">
        <f t="shared" si="97"/>
        <v>0.50471698113207553</v>
      </c>
      <c r="Q167" s="46" t="s">
        <v>123</v>
      </c>
      <c r="R167" s="12"/>
    </row>
    <row r="168" spans="1:18" s="5" customFormat="1">
      <c r="A168" s="124">
        <v>42215</v>
      </c>
      <c r="B168" s="5" t="s">
        <v>114</v>
      </c>
      <c r="C168" s="12">
        <v>50</v>
      </c>
      <c r="D168" s="13">
        <v>0.21</v>
      </c>
      <c r="E168" s="103">
        <v>5.21</v>
      </c>
      <c r="F168" s="74">
        <v>0</v>
      </c>
      <c r="G168" s="73"/>
      <c r="H168" s="74">
        <v>17.8</v>
      </c>
      <c r="I168" s="12">
        <v>23.2</v>
      </c>
      <c r="J168" s="5">
        <v>0</v>
      </c>
      <c r="K168" s="12">
        <f>H168-F168</f>
        <v>17.8</v>
      </c>
      <c r="L168" s="13">
        <f t="shared" si="93"/>
        <v>5.3999999999999986</v>
      </c>
      <c r="M168" s="12">
        <f t="shared" si="94"/>
        <v>4872</v>
      </c>
      <c r="N168" s="5">
        <f t="shared" si="89"/>
        <v>0</v>
      </c>
      <c r="O168" s="24">
        <f t="shared" si="78"/>
        <v>3738</v>
      </c>
      <c r="P168" s="13"/>
      <c r="Q168" s="46" t="s">
        <v>123</v>
      </c>
      <c r="R168" s="12"/>
    </row>
    <row r="169" spans="1:18" s="5" customFormat="1">
      <c r="A169" s="124">
        <v>42215</v>
      </c>
      <c r="B169" s="5" t="s">
        <v>114</v>
      </c>
      <c r="C169" s="12">
        <v>50</v>
      </c>
      <c r="D169" s="13">
        <v>0.21</v>
      </c>
      <c r="E169" s="103">
        <v>5.21</v>
      </c>
      <c r="F169" s="74">
        <v>23.2</v>
      </c>
      <c r="G169" s="73"/>
      <c r="H169" s="74">
        <v>41.1</v>
      </c>
      <c r="I169" s="12">
        <v>47.1</v>
      </c>
      <c r="J169" s="5">
        <v>0</v>
      </c>
      <c r="K169" s="12">
        <f>H169-F169</f>
        <v>17.900000000000002</v>
      </c>
      <c r="L169" s="13">
        <f t="shared" si="93"/>
        <v>6</v>
      </c>
      <c r="M169" s="12">
        <f t="shared" si="94"/>
        <v>5019</v>
      </c>
      <c r="N169" s="5">
        <f t="shared" si="89"/>
        <v>0</v>
      </c>
      <c r="O169" s="24">
        <f t="shared" ref="O169:O180" si="98">(K169*D169*50000)/C169</f>
        <v>3759.0000000000005</v>
      </c>
      <c r="P169" s="13"/>
      <c r="Q169" s="46" t="s">
        <v>123</v>
      </c>
      <c r="R169" s="12"/>
    </row>
    <row r="170" spans="1:18" s="5" customFormat="1">
      <c r="A170" s="124">
        <v>42215</v>
      </c>
      <c r="B170" s="5" t="s">
        <v>114</v>
      </c>
      <c r="C170" s="12">
        <v>50</v>
      </c>
      <c r="D170" s="13">
        <v>0.21</v>
      </c>
      <c r="E170" s="103">
        <v>5.21</v>
      </c>
      <c r="F170" s="74">
        <v>0</v>
      </c>
      <c r="G170" s="73"/>
      <c r="H170" s="74">
        <v>17.899999999999999</v>
      </c>
      <c r="I170" s="12">
        <v>24.3</v>
      </c>
      <c r="J170" s="5">
        <v>0</v>
      </c>
      <c r="K170" s="12">
        <f>H170-F170</f>
        <v>17.899999999999999</v>
      </c>
      <c r="L170" s="13">
        <f t="shared" si="93"/>
        <v>6.4000000000000021</v>
      </c>
      <c r="M170" s="12">
        <f t="shared" si="94"/>
        <v>5103</v>
      </c>
      <c r="N170" s="5">
        <f t="shared" si="89"/>
        <v>0</v>
      </c>
      <c r="O170" s="24">
        <f t="shared" si="98"/>
        <v>3758.9999999999995</v>
      </c>
      <c r="P170" s="13"/>
      <c r="Q170" s="46" t="s">
        <v>123</v>
      </c>
      <c r="R170" s="12"/>
    </row>
    <row r="171" spans="1:18" s="5" customFormat="1">
      <c r="A171" s="124">
        <v>42221</v>
      </c>
      <c r="B171" s="5" t="s">
        <v>112</v>
      </c>
      <c r="C171" s="12">
        <v>50</v>
      </c>
      <c r="D171" s="13">
        <v>0.21</v>
      </c>
      <c r="E171" s="103">
        <v>7.42</v>
      </c>
      <c r="F171" s="74">
        <v>0</v>
      </c>
      <c r="G171" s="74">
        <v>20.7</v>
      </c>
      <c r="H171" s="74">
        <v>30.2</v>
      </c>
      <c r="I171" s="12">
        <v>31.7</v>
      </c>
      <c r="J171" s="12">
        <f t="shared" ref="J171:K173" si="99">G171-F171</f>
        <v>20.7</v>
      </c>
      <c r="K171" s="12">
        <f t="shared" si="99"/>
        <v>9.5</v>
      </c>
      <c r="L171" s="13">
        <f t="shared" si="93"/>
        <v>1.5</v>
      </c>
      <c r="M171" s="12">
        <f t="shared" si="94"/>
        <v>6657</v>
      </c>
      <c r="N171" s="5">
        <f t="shared" si="89"/>
        <v>4346.9999999999991</v>
      </c>
      <c r="O171" s="24">
        <f t="shared" si="98"/>
        <v>1995</v>
      </c>
      <c r="P171" s="13">
        <f t="shared" ref="P171:P173" si="100">O171/N171</f>
        <v>0.45893719806763295</v>
      </c>
      <c r="Q171" s="46" t="s">
        <v>93</v>
      </c>
      <c r="R171" s="12"/>
    </row>
    <row r="172" spans="1:18" s="5" customFormat="1">
      <c r="A172" s="124">
        <v>42221</v>
      </c>
      <c r="B172" s="5" t="s">
        <v>112</v>
      </c>
      <c r="C172" s="12">
        <v>50</v>
      </c>
      <c r="D172" s="13">
        <v>0.21</v>
      </c>
      <c r="E172" s="103">
        <v>7.44</v>
      </c>
      <c r="F172" s="74">
        <v>0</v>
      </c>
      <c r="G172" s="74">
        <v>21</v>
      </c>
      <c r="H172" s="74">
        <v>31.3</v>
      </c>
      <c r="I172" s="12">
        <v>33.5</v>
      </c>
      <c r="J172" s="12">
        <f t="shared" si="99"/>
        <v>21</v>
      </c>
      <c r="K172" s="12">
        <f t="shared" si="99"/>
        <v>10.3</v>
      </c>
      <c r="L172" s="13">
        <f t="shared" si="93"/>
        <v>2.1999999999999993</v>
      </c>
      <c r="M172" s="12">
        <f t="shared" si="94"/>
        <v>7035</v>
      </c>
      <c r="N172" s="5">
        <f t="shared" si="89"/>
        <v>4410</v>
      </c>
      <c r="O172" s="24">
        <f t="shared" si="98"/>
        <v>2163.0000000000005</v>
      </c>
      <c r="P172" s="13">
        <f t="shared" si="100"/>
        <v>0.49047619047619057</v>
      </c>
      <c r="Q172" s="46" t="s">
        <v>93</v>
      </c>
      <c r="R172" s="12"/>
    </row>
    <row r="173" spans="1:18" s="5" customFormat="1">
      <c r="A173" s="124">
        <v>42221</v>
      </c>
      <c r="B173" s="5" t="s">
        <v>112</v>
      </c>
      <c r="C173" s="12">
        <v>50</v>
      </c>
      <c r="D173" s="13">
        <v>0.21</v>
      </c>
      <c r="E173" s="103">
        <v>7.47</v>
      </c>
      <c r="F173" s="74">
        <v>0</v>
      </c>
      <c r="G173" s="74">
        <v>20.9</v>
      </c>
      <c r="H173" s="74">
        <v>31.2</v>
      </c>
      <c r="I173" s="12">
        <v>33.200000000000003</v>
      </c>
      <c r="J173" s="12">
        <f t="shared" si="99"/>
        <v>20.9</v>
      </c>
      <c r="K173" s="12">
        <f t="shared" si="99"/>
        <v>10.3</v>
      </c>
      <c r="L173" s="13">
        <f t="shared" si="93"/>
        <v>2.0000000000000036</v>
      </c>
      <c r="M173" s="12">
        <f t="shared" si="94"/>
        <v>6972</v>
      </c>
      <c r="N173" s="5">
        <f t="shared" si="89"/>
        <v>4388.9999999999991</v>
      </c>
      <c r="O173" s="24">
        <f t="shared" si="98"/>
        <v>2163.0000000000005</v>
      </c>
      <c r="P173" s="13">
        <f t="shared" si="100"/>
        <v>0.49282296650717722</v>
      </c>
      <c r="Q173" s="46" t="s">
        <v>93</v>
      </c>
      <c r="R173" s="12"/>
    </row>
    <row r="174" spans="1:18" s="5" customFormat="1">
      <c r="A174" s="124">
        <v>42221</v>
      </c>
      <c r="B174" s="5" t="s">
        <v>114</v>
      </c>
      <c r="C174" s="12">
        <v>50</v>
      </c>
      <c r="D174" s="13">
        <v>0.21</v>
      </c>
      <c r="E174" s="103">
        <v>4.8899999999999997</v>
      </c>
      <c r="F174" s="74">
        <v>0</v>
      </c>
      <c r="G174" s="74"/>
      <c r="H174" s="74">
        <v>15.5</v>
      </c>
      <c r="I174" s="12">
        <v>22.8</v>
      </c>
      <c r="J174" s="5">
        <v>0</v>
      </c>
      <c r="K174" s="12">
        <f>H174-F174</f>
        <v>15.5</v>
      </c>
      <c r="L174" s="13">
        <f t="shared" si="93"/>
        <v>7.3000000000000007</v>
      </c>
      <c r="M174" s="12">
        <f t="shared" si="94"/>
        <v>4788</v>
      </c>
      <c r="N174" s="5">
        <f t="shared" si="89"/>
        <v>0</v>
      </c>
      <c r="O174" s="24">
        <f t="shared" si="98"/>
        <v>3255</v>
      </c>
      <c r="P174" s="13"/>
      <c r="Q174" s="46" t="s">
        <v>93</v>
      </c>
      <c r="R174" s="12"/>
    </row>
    <row r="175" spans="1:18" s="5" customFormat="1">
      <c r="A175" s="124">
        <v>42221</v>
      </c>
      <c r="B175" s="5" t="s">
        <v>114</v>
      </c>
      <c r="C175" s="12">
        <v>50</v>
      </c>
      <c r="D175" s="13">
        <v>0.21</v>
      </c>
      <c r="E175" s="103">
        <v>4.8899999999999997</v>
      </c>
      <c r="F175" s="74">
        <v>22.8</v>
      </c>
      <c r="G175" s="74"/>
      <c r="H175" s="74">
        <v>38.799999999999997</v>
      </c>
      <c r="I175" s="12">
        <v>47.3</v>
      </c>
      <c r="J175" s="5">
        <v>0</v>
      </c>
      <c r="K175" s="12">
        <f>H175-F175</f>
        <v>15.999999999999996</v>
      </c>
      <c r="L175" s="13">
        <f t="shared" si="93"/>
        <v>8.5</v>
      </c>
      <c r="M175" s="12">
        <f t="shared" si="94"/>
        <v>5144.9999999999991</v>
      </c>
      <c r="N175" s="5">
        <f t="shared" si="89"/>
        <v>0</v>
      </c>
      <c r="O175" s="24">
        <f t="shared" si="98"/>
        <v>3359.9999999999986</v>
      </c>
      <c r="P175" s="13"/>
      <c r="Q175" s="46" t="s">
        <v>93</v>
      </c>
      <c r="R175" s="12"/>
    </row>
    <row r="176" spans="1:18" s="5" customFormat="1">
      <c r="A176" s="124">
        <v>42221</v>
      </c>
      <c r="B176" s="5" t="s">
        <v>114</v>
      </c>
      <c r="C176" s="12">
        <v>50</v>
      </c>
      <c r="D176" s="13">
        <v>0.21</v>
      </c>
      <c r="E176" s="103">
        <v>4.8899999999999997</v>
      </c>
      <c r="F176" s="74">
        <v>15.7</v>
      </c>
      <c r="G176" s="74"/>
      <c r="H176" s="74">
        <v>31.9</v>
      </c>
      <c r="I176" s="12">
        <v>40.1</v>
      </c>
      <c r="J176" s="5">
        <v>0</v>
      </c>
      <c r="K176" s="12">
        <f>H176-F176</f>
        <v>16.2</v>
      </c>
      <c r="L176" s="13">
        <f t="shared" si="93"/>
        <v>8.2000000000000028</v>
      </c>
      <c r="M176" s="12">
        <f t="shared" si="94"/>
        <v>5124.0000000000009</v>
      </c>
      <c r="N176" s="5">
        <f t="shared" si="89"/>
        <v>0</v>
      </c>
      <c r="O176" s="24">
        <f t="shared" si="98"/>
        <v>3401.9999999999995</v>
      </c>
      <c r="P176" s="13"/>
      <c r="Q176" s="46" t="s">
        <v>93</v>
      </c>
      <c r="R176" s="12"/>
    </row>
    <row r="177" spans="1:18" s="5" customFormat="1">
      <c r="A177" s="124">
        <v>42227</v>
      </c>
      <c r="B177" s="5" t="s">
        <v>112</v>
      </c>
      <c r="C177" s="12">
        <v>50</v>
      </c>
      <c r="D177" s="13">
        <v>0.21</v>
      </c>
      <c r="E177" s="103">
        <v>7.53</v>
      </c>
      <c r="F177" s="74">
        <v>0</v>
      </c>
      <c r="G177" s="74">
        <v>22.1</v>
      </c>
      <c r="H177" s="74">
        <v>31.5</v>
      </c>
      <c r="I177" s="12">
        <v>33.1</v>
      </c>
      <c r="J177" s="12">
        <f>G177-F177</f>
        <v>22.1</v>
      </c>
      <c r="K177" s="12">
        <f>H177-G177</f>
        <v>9.3999999999999986</v>
      </c>
      <c r="L177" s="13">
        <f t="shared" si="93"/>
        <v>1.6000000000000014</v>
      </c>
      <c r="M177" s="12">
        <f t="shared" si="94"/>
        <v>6951</v>
      </c>
      <c r="N177" s="5">
        <f t="shared" si="89"/>
        <v>4641</v>
      </c>
      <c r="O177" s="24">
        <f t="shared" si="98"/>
        <v>1973.9999999999993</v>
      </c>
      <c r="P177" s="13">
        <f t="shared" ref="P177" si="101">O177/N177</f>
        <v>0.42533936651583698</v>
      </c>
      <c r="Q177" s="46" t="s">
        <v>93</v>
      </c>
      <c r="R177" s="12"/>
    </row>
    <row r="178" spans="1:18" s="5" customFormat="1">
      <c r="A178" s="124">
        <v>42227</v>
      </c>
      <c r="B178" s="5" t="s">
        <v>112</v>
      </c>
      <c r="C178" s="12">
        <v>50</v>
      </c>
      <c r="D178" s="13">
        <v>0.21</v>
      </c>
      <c r="E178" s="103">
        <v>7.53</v>
      </c>
      <c r="F178" s="74">
        <v>0</v>
      </c>
      <c r="G178" s="74">
        <v>21.6</v>
      </c>
      <c r="H178" s="74">
        <v>31.1</v>
      </c>
      <c r="I178" s="12">
        <v>32.4</v>
      </c>
      <c r="J178" s="12">
        <f>G178-F178</f>
        <v>21.6</v>
      </c>
      <c r="K178" s="12">
        <f>H178-G178</f>
        <v>9.5</v>
      </c>
      <c r="L178" s="13">
        <f t="shared" si="93"/>
        <v>1.2999999999999972</v>
      </c>
      <c r="M178" s="12">
        <f t="shared" si="94"/>
        <v>6803.9999999999991</v>
      </c>
      <c r="N178" s="5">
        <f t="shared" si="89"/>
        <v>4536.0000000000009</v>
      </c>
      <c r="O178" s="24">
        <f t="shared" si="98"/>
        <v>1995</v>
      </c>
      <c r="P178" s="13">
        <f t="shared" ref="P178" si="102">O178/N178</f>
        <v>0.43981481481481471</v>
      </c>
      <c r="Q178" s="46" t="s">
        <v>93</v>
      </c>
      <c r="R178" s="12"/>
    </row>
    <row r="179" spans="1:18" s="5" customFormat="1">
      <c r="A179" s="124">
        <v>42227</v>
      </c>
      <c r="B179" s="5" t="s">
        <v>114</v>
      </c>
      <c r="C179" s="12">
        <v>50</v>
      </c>
      <c r="D179" s="13">
        <v>0.21</v>
      </c>
      <c r="E179" s="103">
        <v>4.9400000000000004</v>
      </c>
      <c r="F179" s="74">
        <v>8</v>
      </c>
      <c r="G179" s="74"/>
      <c r="H179" s="74">
        <v>23.7</v>
      </c>
      <c r="I179" s="12">
        <v>32</v>
      </c>
      <c r="J179" s="5">
        <v>0</v>
      </c>
      <c r="K179" s="12">
        <f>H179-F179</f>
        <v>15.7</v>
      </c>
      <c r="L179" s="13">
        <f t="shared" si="93"/>
        <v>8.3000000000000007</v>
      </c>
      <c r="M179" s="12">
        <f t="shared" si="94"/>
        <v>5040</v>
      </c>
      <c r="N179" s="5">
        <f t="shared" si="89"/>
        <v>0</v>
      </c>
      <c r="O179" s="24">
        <f t="shared" si="98"/>
        <v>3296.9999999999995</v>
      </c>
      <c r="P179" s="13"/>
      <c r="Q179" s="46" t="s">
        <v>93</v>
      </c>
      <c r="R179" s="12"/>
    </row>
    <row r="180" spans="1:18" s="5" customFormat="1">
      <c r="A180" s="124">
        <v>42227</v>
      </c>
      <c r="B180" s="5" t="s">
        <v>114</v>
      </c>
      <c r="C180" s="12">
        <v>50</v>
      </c>
      <c r="D180" s="13">
        <v>0.21</v>
      </c>
      <c r="E180" s="103">
        <v>4.9400000000000004</v>
      </c>
      <c r="F180" s="74">
        <v>22.5</v>
      </c>
      <c r="G180" s="74"/>
      <c r="H180" s="74">
        <v>38.700000000000003</v>
      </c>
      <c r="I180" s="12">
        <v>47.6</v>
      </c>
      <c r="J180" s="5">
        <v>0</v>
      </c>
      <c r="K180" s="12">
        <f>H180-F180</f>
        <v>16.200000000000003</v>
      </c>
      <c r="L180" s="13">
        <f t="shared" si="93"/>
        <v>8.8999999999999986</v>
      </c>
      <c r="M180" s="12">
        <f t="shared" si="94"/>
        <v>5271</v>
      </c>
      <c r="N180" s="5">
        <f t="shared" si="89"/>
        <v>0</v>
      </c>
      <c r="O180" s="24">
        <f t="shared" si="98"/>
        <v>3402.0000000000005</v>
      </c>
      <c r="P180" s="13"/>
      <c r="Q180" s="46" t="s">
        <v>93</v>
      </c>
      <c r="R180" s="12"/>
    </row>
    <row r="181" spans="1:18" s="5" customFormat="1">
      <c r="A181" s="124">
        <v>42233</v>
      </c>
      <c r="B181" s="5" t="s">
        <v>112</v>
      </c>
      <c r="C181" s="12">
        <v>50</v>
      </c>
      <c r="D181" s="13">
        <v>0.21</v>
      </c>
      <c r="E181" s="103">
        <v>7.52</v>
      </c>
      <c r="F181" s="74">
        <v>0</v>
      </c>
      <c r="G181" s="74">
        <v>20.8</v>
      </c>
      <c r="H181" s="74"/>
      <c r="I181" s="12"/>
      <c r="J181" s="12">
        <f>G181-F181</f>
        <v>20.8</v>
      </c>
      <c r="K181" s="12"/>
      <c r="L181" s="13"/>
      <c r="M181" s="12"/>
      <c r="N181" s="5">
        <f t="shared" si="89"/>
        <v>4368.0000000000009</v>
      </c>
      <c r="O181" s="24"/>
      <c r="P181" s="13"/>
      <c r="Q181" s="46" t="s">
        <v>93</v>
      </c>
      <c r="R181" s="12" t="s">
        <v>209</v>
      </c>
    </row>
    <row r="182" spans="1:18" s="5" customFormat="1">
      <c r="A182" s="124">
        <v>42233</v>
      </c>
      <c r="B182" s="5" t="s">
        <v>112</v>
      </c>
      <c r="C182" s="12">
        <v>50</v>
      </c>
      <c r="D182" s="13">
        <v>0.21</v>
      </c>
      <c r="E182" s="103">
        <v>7.53</v>
      </c>
      <c r="F182" s="74">
        <v>0</v>
      </c>
      <c r="G182" s="74">
        <v>21</v>
      </c>
      <c r="H182" s="74">
        <v>29.4</v>
      </c>
      <c r="I182" s="12">
        <v>30.5</v>
      </c>
      <c r="J182" s="12">
        <f>G182-F182</f>
        <v>21</v>
      </c>
      <c r="K182" s="12">
        <f>H182-G182</f>
        <v>8.3999999999999986</v>
      </c>
      <c r="L182" s="13">
        <f>I182-H182</f>
        <v>1.1000000000000014</v>
      </c>
      <c r="M182" s="12">
        <f t="shared" ref="M182:M225" si="103">((J182+K182+L182)*D182*50000)/C182</f>
        <v>6404.9999999999991</v>
      </c>
      <c r="N182" s="5">
        <f t="shared" si="89"/>
        <v>4410</v>
      </c>
      <c r="O182" s="24">
        <f t="shared" ref="O182:O225" si="104">(K182*D182*50000)/C182</f>
        <v>1763.9999999999998</v>
      </c>
      <c r="P182" s="13">
        <f t="shared" ref="P182:P183" si="105">O182/N182</f>
        <v>0.39999999999999997</v>
      </c>
      <c r="Q182" s="46" t="s">
        <v>93</v>
      </c>
      <c r="R182" s="12"/>
    </row>
    <row r="183" spans="1:18" s="5" customFormat="1">
      <c r="A183" s="124">
        <v>42233</v>
      </c>
      <c r="B183" s="5" t="s">
        <v>112</v>
      </c>
      <c r="C183" s="12">
        <v>50</v>
      </c>
      <c r="D183" s="13">
        <v>0.21</v>
      </c>
      <c r="E183" s="103">
        <v>7.54</v>
      </c>
      <c r="F183" s="74">
        <v>0</v>
      </c>
      <c r="G183" s="74">
        <v>21.7</v>
      </c>
      <c r="H183" s="74">
        <v>30.8</v>
      </c>
      <c r="I183" s="12">
        <v>32</v>
      </c>
      <c r="J183" s="12">
        <f>G183-F183</f>
        <v>21.7</v>
      </c>
      <c r="K183" s="12">
        <f>H183-G183</f>
        <v>9.1000000000000014</v>
      </c>
      <c r="L183" s="13">
        <f>I183-H183</f>
        <v>1.1999999999999993</v>
      </c>
      <c r="M183" s="12">
        <f t="shared" si="103"/>
        <v>6720</v>
      </c>
      <c r="N183" s="5">
        <f t="shared" si="89"/>
        <v>4556.9999999999991</v>
      </c>
      <c r="O183" s="24">
        <f t="shared" si="104"/>
        <v>1911.0000000000002</v>
      </c>
      <c r="P183" s="13">
        <f t="shared" si="105"/>
        <v>0.41935483870967755</v>
      </c>
      <c r="Q183" s="46" t="s">
        <v>93</v>
      </c>
      <c r="R183" s="12"/>
    </row>
    <row r="184" spans="1:18" s="5" customFormat="1">
      <c r="A184" s="124">
        <v>42233</v>
      </c>
      <c r="B184" s="5" t="s">
        <v>114</v>
      </c>
      <c r="C184" s="12">
        <v>50</v>
      </c>
      <c r="D184" s="13">
        <v>0.21</v>
      </c>
      <c r="E184" s="103">
        <v>5.04</v>
      </c>
      <c r="F184" s="74">
        <v>12.4</v>
      </c>
      <c r="G184" s="74"/>
      <c r="H184" s="74">
        <v>29.1</v>
      </c>
      <c r="I184" s="12">
        <v>35.700000000000003</v>
      </c>
      <c r="J184" s="5">
        <v>0</v>
      </c>
      <c r="K184" s="12">
        <f>H184-F184</f>
        <v>16.700000000000003</v>
      </c>
      <c r="L184" s="13">
        <f t="shared" ref="L184:L225" si="106">I184-H184</f>
        <v>6.6000000000000014</v>
      </c>
      <c r="M184" s="12">
        <f t="shared" si="103"/>
        <v>4893.0000000000009</v>
      </c>
      <c r="N184" s="5">
        <f t="shared" si="89"/>
        <v>0</v>
      </c>
      <c r="O184" s="24">
        <f t="shared" si="104"/>
        <v>3507.0000000000005</v>
      </c>
      <c r="P184" s="13"/>
      <c r="Q184" s="46" t="s">
        <v>93</v>
      </c>
      <c r="R184" s="12"/>
    </row>
    <row r="185" spans="1:18" s="5" customFormat="1">
      <c r="A185" s="124">
        <v>42233</v>
      </c>
      <c r="B185" s="5" t="s">
        <v>114</v>
      </c>
      <c r="C185" s="12">
        <v>50</v>
      </c>
      <c r="D185" s="13">
        <v>0.21</v>
      </c>
      <c r="E185" s="103">
        <v>5.03</v>
      </c>
      <c r="F185" s="74">
        <v>13.3</v>
      </c>
      <c r="G185" s="74"/>
      <c r="H185" s="74">
        <v>30.1</v>
      </c>
      <c r="I185" s="12">
        <v>36.6</v>
      </c>
      <c r="J185" s="5">
        <v>0</v>
      </c>
      <c r="K185" s="12">
        <f>H185-F185</f>
        <v>16.8</v>
      </c>
      <c r="L185" s="13">
        <f t="shared" si="106"/>
        <v>6.5</v>
      </c>
      <c r="M185" s="12">
        <f t="shared" si="103"/>
        <v>4893</v>
      </c>
      <c r="N185" s="5">
        <f t="shared" si="89"/>
        <v>0</v>
      </c>
      <c r="O185" s="24">
        <f t="shared" si="104"/>
        <v>3528</v>
      </c>
      <c r="P185" s="13"/>
      <c r="Q185" s="46" t="s">
        <v>93</v>
      </c>
      <c r="R185" s="12"/>
    </row>
    <row r="186" spans="1:18" s="5" customFormat="1">
      <c r="A186" s="124">
        <v>42240</v>
      </c>
      <c r="B186" s="5" t="s">
        <v>112</v>
      </c>
      <c r="C186" s="12">
        <v>50</v>
      </c>
      <c r="D186" s="13">
        <v>0.21</v>
      </c>
      <c r="E186" s="103">
        <v>7.52</v>
      </c>
      <c r="F186" s="74">
        <v>0.1</v>
      </c>
      <c r="G186" s="74">
        <v>21.6</v>
      </c>
      <c r="H186" s="74">
        <v>30.9</v>
      </c>
      <c r="I186" s="12">
        <v>32</v>
      </c>
      <c r="J186" s="12">
        <f t="shared" ref="J186:K188" si="107">G186-F186</f>
        <v>21.5</v>
      </c>
      <c r="K186" s="12">
        <f t="shared" si="107"/>
        <v>9.2999999999999972</v>
      </c>
      <c r="L186" s="13">
        <f t="shared" si="106"/>
        <v>1.1000000000000014</v>
      </c>
      <c r="M186" s="12">
        <f t="shared" si="103"/>
        <v>6699</v>
      </c>
      <c r="N186" s="5">
        <f t="shared" si="89"/>
        <v>4514.9999999999991</v>
      </c>
      <c r="O186" s="24">
        <f t="shared" si="104"/>
        <v>1952.9999999999993</v>
      </c>
      <c r="P186" s="13">
        <f t="shared" ref="P186:P188" si="108">O186/N186</f>
        <v>0.43255813953488365</v>
      </c>
      <c r="Q186" s="46" t="s">
        <v>93</v>
      </c>
      <c r="R186" s="12"/>
    </row>
    <row r="187" spans="1:18" s="5" customFormat="1">
      <c r="A187" s="124">
        <v>42247</v>
      </c>
      <c r="B187" s="5" t="s">
        <v>112</v>
      </c>
      <c r="C187" s="12">
        <v>50</v>
      </c>
      <c r="D187" s="13">
        <v>0.25</v>
      </c>
      <c r="E187" s="103">
        <v>7.43</v>
      </c>
      <c r="F187" s="74">
        <v>0</v>
      </c>
      <c r="G187" s="74">
        <v>21</v>
      </c>
      <c r="H187" s="74">
        <v>32.5</v>
      </c>
      <c r="I187" s="12">
        <v>33.799999999999997</v>
      </c>
      <c r="J187" s="12">
        <f t="shared" si="107"/>
        <v>21</v>
      </c>
      <c r="K187" s="12">
        <f t="shared" si="107"/>
        <v>11.5</v>
      </c>
      <c r="L187" s="13">
        <f t="shared" si="106"/>
        <v>1.2999999999999972</v>
      </c>
      <c r="M187" s="12">
        <f t="shared" si="103"/>
        <v>8449.9999999999982</v>
      </c>
      <c r="N187" s="5">
        <f t="shared" ref="N187:N218" si="109">(J187*D187*50000)/C187</f>
        <v>5250</v>
      </c>
      <c r="O187" s="24">
        <f t="shared" si="104"/>
        <v>2875</v>
      </c>
      <c r="P187" s="13">
        <f t="shared" si="108"/>
        <v>0.54761904761904767</v>
      </c>
      <c r="Q187" s="46" t="s">
        <v>93</v>
      </c>
      <c r="R187" s="12" t="s">
        <v>211</v>
      </c>
    </row>
    <row r="188" spans="1:18" s="5" customFormat="1">
      <c r="A188" s="124">
        <v>42247</v>
      </c>
      <c r="B188" s="5" t="s">
        <v>112</v>
      </c>
      <c r="C188" s="12">
        <v>50</v>
      </c>
      <c r="D188" s="13">
        <v>0.25</v>
      </c>
      <c r="E188" s="103">
        <v>7.43</v>
      </c>
      <c r="F188" s="74">
        <v>7.1</v>
      </c>
      <c r="G188" s="74">
        <v>29.1</v>
      </c>
      <c r="H188" s="74">
        <v>40.5</v>
      </c>
      <c r="I188" s="12">
        <v>41.6</v>
      </c>
      <c r="J188" s="12">
        <f t="shared" si="107"/>
        <v>22</v>
      </c>
      <c r="K188" s="12">
        <f t="shared" si="107"/>
        <v>11.399999999999999</v>
      </c>
      <c r="L188" s="13">
        <f t="shared" si="106"/>
        <v>1.1000000000000014</v>
      </c>
      <c r="M188" s="12">
        <f t="shared" si="103"/>
        <v>8625</v>
      </c>
      <c r="N188" s="5">
        <f t="shared" si="109"/>
        <v>5500</v>
      </c>
      <c r="O188" s="24">
        <f t="shared" si="104"/>
        <v>2849.9999999999995</v>
      </c>
      <c r="P188" s="13">
        <f t="shared" si="108"/>
        <v>0.51818181818181808</v>
      </c>
      <c r="Q188" s="46" t="s">
        <v>93</v>
      </c>
      <c r="R188" s="12"/>
    </row>
    <row r="189" spans="1:18" s="5" customFormat="1">
      <c r="A189" s="124">
        <v>42247</v>
      </c>
      <c r="B189" s="5" t="s">
        <v>114</v>
      </c>
      <c r="C189" s="12">
        <v>50</v>
      </c>
      <c r="D189" s="13">
        <v>0.25</v>
      </c>
      <c r="E189" s="103">
        <v>5.07</v>
      </c>
      <c r="F189" s="74">
        <v>10.9</v>
      </c>
      <c r="G189" s="74"/>
      <c r="H189" s="74">
        <v>27.6</v>
      </c>
      <c r="I189" s="12">
        <v>34.700000000000003</v>
      </c>
      <c r="J189" s="5">
        <v>0</v>
      </c>
      <c r="K189" s="12">
        <f>H189-F189</f>
        <v>16.700000000000003</v>
      </c>
      <c r="L189" s="13">
        <f t="shared" si="106"/>
        <v>7.1000000000000014</v>
      </c>
      <c r="M189" s="12">
        <f t="shared" si="103"/>
        <v>5950.0000000000009</v>
      </c>
      <c r="N189" s="5">
        <f t="shared" si="109"/>
        <v>0</v>
      </c>
      <c r="O189" s="24">
        <f t="shared" si="104"/>
        <v>4175.0000000000009</v>
      </c>
      <c r="P189" s="13"/>
      <c r="Q189" s="46" t="s">
        <v>93</v>
      </c>
      <c r="R189" s="12"/>
    </row>
    <row r="190" spans="1:18" s="5" customFormat="1">
      <c r="A190" s="124">
        <v>42247</v>
      </c>
      <c r="B190" s="5" t="s">
        <v>114</v>
      </c>
      <c r="C190" s="12">
        <v>50</v>
      </c>
      <c r="D190" s="13">
        <v>0.25</v>
      </c>
      <c r="E190" s="103">
        <v>5.08</v>
      </c>
      <c r="F190" s="74">
        <v>23.3</v>
      </c>
      <c r="G190" s="74"/>
      <c r="H190" s="74">
        <v>40.700000000000003</v>
      </c>
      <c r="I190" s="12">
        <v>47.7</v>
      </c>
      <c r="J190" s="5">
        <v>0</v>
      </c>
      <c r="K190" s="12">
        <f>H190-F190</f>
        <v>17.400000000000002</v>
      </c>
      <c r="L190" s="13">
        <f t="shared" si="106"/>
        <v>7</v>
      </c>
      <c r="M190" s="12">
        <f t="shared" si="103"/>
        <v>6100</v>
      </c>
      <c r="N190" s="5">
        <f t="shared" si="109"/>
        <v>0</v>
      </c>
      <c r="O190" s="24">
        <f t="shared" si="104"/>
        <v>4350.0000000000009</v>
      </c>
      <c r="P190" s="13"/>
      <c r="Q190" s="46" t="s">
        <v>93</v>
      </c>
      <c r="R190" s="12"/>
    </row>
    <row r="191" spans="1:18" s="5" customFormat="1">
      <c r="A191" s="124">
        <v>42254</v>
      </c>
      <c r="B191" s="5" t="s">
        <v>112</v>
      </c>
      <c r="C191" s="12">
        <v>50</v>
      </c>
      <c r="D191" s="13">
        <v>0.25</v>
      </c>
      <c r="E191" s="103">
        <v>7.38</v>
      </c>
      <c r="F191" s="74">
        <v>0.1</v>
      </c>
      <c r="G191" s="74">
        <v>17.100000000000001</v>
      </c>
      <c r="H191" s="74">
        <v>27.3</v>
      </c>
      <c r="I191" s="12">
        <v>28.4</v>
      </c>
      <c r="J191" s="12">
        <f>G191-F191</f>
        <v>17</v>
      </c>
      <c r="K191" s="12">
        <f>H191-G191</f>
        <v>10.199999999999999</v>
      </c>
      <c r="L191" s="13">
        <f t="shared" si="106"/>
        <v>1.0999999999999979</v>
      </c>
      <c r="M191" s="12">
        <f t="shared" si="103"/>
        <v>7074.9999999999991</v>
      </c>
      <c r="N191" s="5">
        <f t="shared" si="109"/>
        <v>4250</v>
      </c>
      <c r="O191" s="24">
        <f t="shared" si="104"/>
        <v>2549.9999999999995</v>
      </c>
      <c r="P191" s="13">
        <f t="shared" ref="P191:P192" si="110">O191/N191</f>
        <v>0.59999999999999987</v>
      </c>
      <c r="Q191" s="46" t="s">
        <v>93</v>
      </c>
      <c r="R191" s="12"/>
    </row>
    <row r="192" spans="1:18" s="5" customFormat="1">
      <c r="A192" s="124">
        <v>42254</v>
      </c>
      <c r="B192" s="5" t="s">
        <v>112</v>
      </c>
      <c r="C192" s="12">
        <v>50</v>
      </c>
      <c r="D192" s="13">
        <v>0.25</v>
      </c>
      <c r="E192" s="103">
        <v>7.41</v>
      </c>
      <c r="F192" s="74">
        <v>0</v>
      </c>
      <c r="G192" s="74">
        <v>16.100000000000001</v>
      </c>
      <c r="H192" s="74">
        <v>25.9</v>
      </c>
      <c r="I192" s="12">
        <v>26.9</v>
      </c>
      <c r="J192" s="12">
        <f>G192-F192</f>
        <v>16.100000000000001</v>
      </c>
      <c r="K192" s="12">
        <f>H192-G192</f>
        <v>9.7999999999999972</v>
      </c>
      <c r="L192" s="13">
        <f t="shared" si="106"/>
        <v>1</v>
      </c>
      <c r="M192" s="12">
        <f t="shared" si="103"/>
        <v>6725</v>
      </c>
      <c r="N192" s="5">
        <f t="shared" si="109"/>
        <v>4025.0000000000005</v>
      </c>
      <c r="O192" s="24">
        <f t="shared" si="104"/>
        <v>2449.9999999999995</v>
      </c>
      <c r="P192" s="13">
        <f t="shared" si="110"/>
        <v>0.60869565217391286</v>
      </c>
      <c r="Q192" s="46" t="s">
        <v>93</v>
      </c>
      <c r="R192" s="12"/>
    </row>
    <row r="193" spans="1:18" s="5" customFormat="1">
      <c r="A193" s="124">
        <v>42254</v>
      </c>
      <c r="B193" s="5" t="s">
        <v>114</v>
      </c>
      <c r="C193" s="12">
        <v>50</v>
      </c>
      <c r="D193" s="13">
        <v>0.25</v>
      </c>
      <c r="E193" s="103">
        <v>5.05</v>
      </c>
      <c r="F193" s="74">
        <v>5.5</v>
      </c>
      <c r="G193" s="74"/>
      <c r="H193" s="74">
        <v>20.9</v>
      </c>
      <c r="I193" s="12">
        <v>26.2</v>
      </c>
      <c r="J193" s="5">
        <v>0</v>
      </c>
      <c r="K193" s="12">
        <f>H193-F193</f>
        <v>15.399999999999999</v>
      </c>
      <c r="L193" s="13">
        <f t="shared" si="106"/>
        <v>5.3000000000000007</v>
      </c>
      <c r="M193" s="12">
        <f t="shared" si="103"/>
        <v>5175</v>
      </c>
      <c r="N193" s="5">
        <f t="shared" si="109"/>
        <v>0</v>
      </c>
      <c r="O193" s="24">
        <f t="shared" si="104"/>
        <v>3849.9999999999995</v>
      </c>
      <c r="P193" s="13"/>
      <c r="Q193" s="46" t="s">
        <v>93</v>
      </c>
      <c r="R193" s="12"/>
    </row>
    <row r="194" spans="1:18">
      <c r="A194" s="124">
        <v>42254</v>
      </c>
      <c r="B194" s="5" t="s">
        <v>114</v>
      </c>
      <c r="C194" s="12">
        <v>50</v>
      </c>
      <c r="D194" s="13">
        <v>0.25</v>
      </c>
      <c r="E194" s="103">
        <v>5.05</v>
      </c>
      <c r="F194" s="74">
        <v>7.4</v>
      </c>
      <c r="G194" s="74"/>
      <c r="H194" s="74">
        <v>23.3</v>
      </c>
      <c r="I194" s="12">
        <v>29.5</v>
      </c>
      <c r="J194" s="5">
        <v>0</v>
      </c>
      <c r="K194" s="12">
        <f>H194-F194</f>
        <v>15.9</v>
      </c>
      <c r="L194" s="13">
        <f t="shared" si="106"/>
        <v>6.1999999999999993</v>
      </c>
      <c r="M194" s="12">
        <f t="shared" si="103"/>
        <v>5525</v>
      </c>
      <c r="N194" s="5">
        <f t="shared" si="109"/>
        <v>0</v>
      </c>
      <c r="O194" s="24">
        <f t="shared" si="104"/>
        <v>3975</v>
      </c>
      <c r="P194" s="13"/>
      <c r="Q194" s="46" t="s">
        <v>93</v>
      </c>
      <c r="R194" s="12"/>
    </row>
    <row r="195" spans="1:18">
      <c r="A195" s="124">
        <v>42259</v>
      </c>
      <c r="B195" s="5" t="s">
        <v>216</v>
      </c>
      <c r="C195" s="12">
        <v>50</v>
      </c>
      <c r="D195" s="13">
        <v>0.25</v>
      </c>
      <c r="E195" s="103">
        <v>7.4</v>
      </c>
      <c r="F195" s="74">
        <v>0</v>
      </c>
      <c r="G195" s="74">
        <v>15</v>
      </c>
      <c r="H195" s="74">
        <v>24.3</v>
      </c>
      <c r="I195" s="12">
        <v>25.4</v>
      </c>
      <c r="J195" s="12">
        <f t="shared" ref="J195:K197" si="111">G195-F195</f>
        <v>15</v>
      </c>
      <c r="K195" s="12">
        <f t="shared" si="111"/>
        <v>9.3000000000000007</v>
      </c>
      <c r="L195" s="13">
        <f t="shared" si="106"/>
        <v>1.0999999999999979</v>
      </c>
      <c r="M195" s="12">
        <f t="shared" si="103"/>
        <v>6350</v>
      </c>
      <c r="N195" s="5">
        <f t="shared" si="109"/>
        <v>3750</v>
      </c>
      <c r="O195" s="24">
        <f t="shared" si="104"/>
        <v>2325.0000000000005</v>
      </c>
      <c r="P195" s="13">
        <f t="shared" ref="P195" si="112">O195/N195</f>
        <v>0.62000000000000011</v>
      </c>
      <c r="Q195" s="46" t="s">
        <v>215</v>
      </c>
      <c r="R195" s="12"/>
    </row>
    <row r="196" spans="1:18">
      <c r="A196" s="124">
        <v>42259</v>
      </c>
      <c r="B196" s="5" t="s">
        <v>216</v>
      </c>
      <c r="C196" s="12">
        <v>50</v>
      </c>
      <c r="D196" s="13">
        <v>0.25</v>
      </c>
      <c r="E196" s="103">
        <v>7.4</v>
      </c>
      <c r="F196" s="74">
        <v>0</v>
      </c>
      <c r="G196" s="74">
        <v>13.7</v>
      </c>
      <c r="H196" s="74">
        <v>22.8</v>
      </c>
      <c r="I196" s="12">
        <v>24.1</v>
      </c>
      <c r="J196" s="12">
        <f t="shared" si="111"/>
        <v>13.7</v>
      </c>
      <c r="K196" s="12">
        <f t="shared" si="111"/>
        <v>9.1000000000000014</v>
      </c>
      <c r="L196" s="13">
        <f t="shared" si="106"/>
        <v>1.3000000000000007</v>
      </c>
      <c r="M196" s="12">
        <f t="shared" si="103"/>
        <v>6025</v>
      </c>
      <c r="N196" s="5">
        <f t="shared" si="109"/>
        <v>3425</v>
      </c>
      <c r="O196" s="24">
        <f t="shared" si="104"/>
        <v>2275.0000000000005</v>
      </c>
      <c r="P196" s="13">
        <f t="shared" ref="P196" si="113">O196/N196</f>
        <v>0.66423357664233595</v>
      </c>
      <c r="Q196" s="46" t="s">
        <v>215</v>
      </c>
      <c r="R196" s="12"/>
    </row>
    <row r="197" spans="1:18">
      <c r="A197" s="124">
        <v>42259</v>
      </c>
      <c r="B197" s="5" t="s">
        <v>216</v>
      </c>
      <c r="C197" s="12">
        <v>50</v>
      </c>
      <c r="D197" s="13">
        <v>0.25</v>
      </c>
      <c r="E197" s="103">
        <v>7.4</v>
      </c>
      <c r="F197" s="74">
        <v>0</v>
      </c>
      <c r="G197" s="74">
        <v>13.8</v>
      </c>
      <c r="H197" s="74">
        <v>22</v>
      </c>
      <c r="I197" s="12">
        <v>23</v>
      </c>
      <c r="J197" s="12">
        <f t="shared" si="111"/>
        <v>13.8</v>
      </c>
      <c r="K197" s="12">
        <f t="shared" si="111"/>
        <v>8.1999999999999993</v>
      </c>
      <c r="L197" s="13">
        <f t="shared" si="106"/>
        <v>1</v>
      </c>
      <c r="M197" s="12">
        <f t="shared" si="103"/>
        <v>5750</v>
      </c>
      <c r="N197" s="5">
        <f t="shared" si="109"/>
        <v>3450</v>
      </c>
      <c r="O197" s="24">
        <f t="shared" si="104"/>
        <v>2049.9999999999995</v>
      </c>
      <c r="P197" s="13">
        <f t="shared" ref="P197" si="114">O197/N197</f>
        <v>0.5942028985507245</v>
      </c>
      <c r="Q197" s="46" t="s">
        <v>215</v>
      </c>
      <c r="R197" s="12"/>
    </row>
    <row r="198" spans="1:18">
      <c r="A198" s="124">
        <v>42259</v>
      </c>
      <c r="B198" s="5" t="s">
        <v>114</v>
      </c>
      <c r="C198" s="12">
        <v>50</v>
      </c>
      <c r="D198" s="13">
        <v>0.25</v>
      </c>
      <c r="E198" s="103">
        <v>5</v>
      </c>
      <c r="F198" s="74">
        <v>0</v>
      </c>
      <c r="G198" s="74"/>
      <c r="H198" s="74">
        <v>13.4</v>
      </c>
      <c r="I198" s="12">
        <v>19.2</v>
      </c>
      <c r="J198" s="5">
        <v>0</v>
      </c>
      <c r="K198" s="12">
        <f>H198-F198</f>
        <v>13.4</v>
      </c>
      <c r="L198" s="13">
        <f t="shared" si="106"/>
        <v>5.7999999999999989</v>
      </c>
      <c r="M198" s="12">
        <f t="shared" si="103"/>
        <v>4800</v>
      </c>
      <c r="N198" s="5">
        <f t="shared" si="109"/>
        <v>0</v>
      </c>
      <c r="O198" s="24">
        <f t="shared" si="104"/>
        <v>3350</v>
      </c>
      <c r="P198" s="13"/>
      <c r="Q198" s="46" t="s">
        <v>215</v>
      </c>
      <c r="R198" s="12"/>
    </row>
    <row r="199" spans="1:18">
      <c r="A199" s="124">
        <v>42259</v>
      </c>
      <c r="B199" s="5" t="s">
        <v>114</v>
      </c>
      <c r="C199" s="12">
        <v>50</v>
      </c>
      <c r="D199" s="13">
        <v>0.25</v>
      </c>
      <c r="E199" s="103">
        <v>5</v>
      </c>
      <c r="F199" s="74">
        <v>0</v>
      </c>
      <c r="G199" s="74"/>
      <c r="H199" s="74">
        <v>13</v>
      </c>
      <c r="I199" s="12">
        <v>19.7</v>
      </c>
      <c r="J199" s="5">
        <v>0</v>
      </c>
      <c r="K199" s="12">
        <f>H199-F199</f>
        <v>13</v>
      </c>
      <c r="L199" s="13">
        <f t="shared" si="106"/>
        <v>6.6999999999999993</v>
      </c>
      <c r="M199" s="12">
        <f t="shared" si="103"/>
        <v>4925</v>
      </c>
      <c r="N199" s="5">
        <f t="shared" si="109"/>
        <v>0</v>
      </c>
      <c r="O199" s="24">
        <f t="shared" si="104"/>
        <v>3250</v>
      </c>
      <c r="P199" s="13"/>
      <c r="Q199" s="46" t="s">
        <v>215</v>
      </c>
      <c r="R199" s="12"/>
    </row>
    <row r="200" spans="1:18">
      <c r="A200" s="124">
        <v>42259</v>
      </c>
      <c r="B200" s="5" t="s">
        <v>114</v>
      </c>
      <c r="C200" s="12">
        <v>50</v>
      </c>
      <c r="D200" s="13">
        <v>0.25</v>
      </c>
      <c r="E200" s="103">
        <v>5</v>
      </c>
      <c r="F200" s="74">
        <v>0</v>
      </c>
      <c r="G200" s="74"/>
      <c r="H200" s="74">
        <v>12.7</v>
      </c>
      <c r="I200" s="12">
        <v>18.8</v>
      </c>
      <c r="J200" s="5">
        <v>0</v>
      </c>
      <c r="K200" s="12">
        <f>H200-F200</f>
        <v>12.7</v>
      </c>
      <c r="L200" s="13">
        <f t="shared" si="106"/>
        <v>6.1000000000000014</v>
      </c>
      <c r="M200" s="12">
        <f t="shared" si="103"/>
        <v>4700</v>
      </c>
      <c r="N200" s="5">
        <f t="shared" si="109"/>
        <v>0</v>
      </c>
      <c r="O200" s="24">
        <f t="shared" si="104"/>
        <v>3175</v>
      </c>
      <c r="P200" s="13"/>
      <c r="Q200" s="46" t="s">
        <v>215</v>
      </c>
      <c r="R200" s="12"/>
    </row>
    <row r="201" spans="1:18">
      <c r="A201" s="127">
        <v>42263</v>
      </c>
      <c r="B201" s="105" t="s">
        <v>112</v>
      </c>
      <c r="C201" s="3">
        <v>50</v>
      </c>
      <c r="D201" s="1">
        <v>0.25</v>
      </c>
      <c r="E201" s="132">
        <v>7.34</v>
      </c>
      <c r="F201" s="20">
        <v>0</v>
      </c>
      <c r="G201" s="20">
        <v>15.4</v>
      </c>
      <c r="H201" s="20">
        <v>23.5</v>
      </c>
      <c r="I201" s="3">
        <v>24.7</v>
      </c>
      <c r="J201" s="12">
        <f>G201-F201</f>
        <v>15.4</v>
      </c>
      <c r="K201" s="12">
        <f>H201-G201</f>
        <v>8.1</v>
      </c>
      <c r="L201" s="13">
        <f t="shared" si="106"/>
        <v>1.1999999999999993</v>
      </c>
      <c r="M201" s="12">
        <f t="shared" si="103"/>
        <v>6175</v>
      </c>
      <c r="N201" s="5">
        <f t="shared" si="109"/>
        <v>3850</v>
      </c>
      <c r="O201" s="24">
        <f t="shared" si="104"/>
        <v>2025</v>
      </c>
      <c r="P201" s="13">
        <f t="shared" ref="P201" si="115">O201/N201</f>
        <v>0.52597402597402598</v>
      </c>
      <c r="Q201" s="46" t="s">
        <v>93</v>
      </c>
      <c r="R201" s="12"/>
    </row>
    <row r="202" spans="1:18">
      <c r="A202" s="127">
        <v>42263</v>
      </c>
      <c r="B202" s="105" t="s">
        <v>112</v>
      </c>
      <c r="C202" s="3">
        <v>50</v>
      </c>
      <c r="D202" s="1">
        <v>0.25</v>
      </c>
      <c r="E202" s="132">
        <v>7.34</v>
      </c>
      <c r="F202" s="20">
        <v>0</v>
      </c>
      <c r="G202" s="20">
        <v>15.8</v>
      </c>
      <c r="H202" s="20">
        <v>23.3</v>
      </c>
      <c r="I202" s="3">
        <v>24.6</v>
      </c>
      <c r="J202" s="12">
        <f>G202-F202</f>
        <v>15.8</v>
      </c>
      <c r="K202" s="12">
        <f>H202-G202</f>
        <v>7.5</v>
      </c>
      <c r="L202" s="13">
        <f t="shared" si="106"/>
        <v>1.3000000000000007</v>
      </c>
      <c r="M202" s="12">
        <f t="shared" si="103"/>
        <v>6150</v>
      </c>
      <c r="N202" s="5">
        <f t="shared" si="109"/>
        <v>3950</v>
      </c>
      <c r="O202" s="24">
        <f t="shared" si="104"/>
        <v>1875</v>
      </c>
      <c r="P202" s="13">
        <f t="shared" ref="P202" si="116">O202/N202</f>
        <v>0.47468354430379744</v>
      </c>
      <c r="Q202" s="46" t="s">
        <v>213</v>
      </c>
      <c r="R202" s="12"/>
    </row>
    <row r="203" spans="1:18">
      <c r="A203" s="125">
        <v>42263</v>
      </c>
      <c r="B203" s="105" t="s">
        <v>114</v>
      </c>
      <c r="C203" s="3">
        <v>50</v>
      </c>
      <c r="D203" s="1">
        <v>0.25</v>
      </c>
      <c r="E203" s="132">
        <v>5.04</v>
      </c>
      <c r="F203" s="20">
        <v>2.9</v>
      </c>
      <c r="H203" s="20">
        <v>18</v>
      </c>
      <c r="I203" s="3">
        <v>23.4</v>
      </c>
      <c r="J203" s="5">
        <v>0</v>
      </c>
      <c r="K203" s="12">
        <f>H203-F203</f>
        <v>15.1</v>
      </c>
      <c r="L203" s="13">
        <f t="shared" si="106"/>
        <v>5.3999999999999986</v>
      </c>
      <c r="M203" s="12">
        <f t="shared" si="103"/>
        <v>5125</v>
      </c>
      <c r="N203" s="5">
        <f t="shared" si="109"/>
        <v>0</v>
      </c>
      <c r="O203" s="24">
        <f t="shared" si="104"/>
        <v>3775</v>
      </c>
      <c r="P203" s="13"/>
      <c r="Q203" s="46" t="s">
        <v>213</v>
      </c>
      <c r="R203" s="12"/>
    </row>
    <row r="204" spans="1:18">
      <c r="A204" s="124">
        <v>42269</v>
      </c>
      <c r="B204" s="15" t="s">
        <v>112</v>
      </c>
      <c r="C204" s="12">
        <v>50</v>
      </c>
      <c r="D204" s="13">
        <v>0.25</v>
      </c>
      <c r="E204" s="103">
        <v>7.29</v>
      </c>
      <c r="F204" s="74">
        <v>0</v>
      </c>
      <c r="G204" s="74">
        <v>13.9</v>
      </c>
      <c r="H204" s="74">
        <v>22.8</v>
      </c>
      <c r="I204" s="12">
        <v>23.6</v>
      </c>
      <c r="J204" s="12">
        <f>G204-F204</f>
        <v>13.9</v>
      </c>
      <c r="K204" s="12">
        <f>H204-G204</f>
        <v>8.9</v>
      </c>
      <c r="L204" s="13">
        <f t="shared" si="106"/>
        <v>0.80000000000000071</v>
      </c>
      <c r="M204" s="12">
        <f t="shared" si="103"/>
        <v>5900</v>
      </c>
      <c r="N204" s="5">
        <f t="shared" si="109"/>
        <v>3475</v>
      </c>
      <c r="O204" s="24">
        <f t="shared" si="104"/>
        <v>2225</v>
      </c>
      <c r="P204" s="13">
        <f t="shared" ref="P204:P205" si="117">O204/N204</f>
        <v>0.64028776978417268</v>
      </c>
      <c r="Q204" s="46" t="s">
        <v>93</v>
      </c>
      <c r="R204" s="12"/>
    </row>
    <row r="205" spans="1:18">
      <c r="A205" s="124">
        <v>42269</v>
      </c>
      <c r="B205" s="15" t="s">
        <v>112</v>
      </c>
      <c r="C205" s="12">
        <v>50</v>
      </c>
      <c r="D205" s="13">
        <v>0.25</v>
      </c>
      <c r="E205" s="103">
        <v>7.31</v>
      </c>
      <c r="F205" s="74">
        <v>0.3</v>
      </c>
      <c r="G205" s="74">
        <v>13.5</v>
      </c>
      <c r="H205" s="74">
        <v>21.7</v>
      </c>
      <c r="I205" s="12">
        <v>22.9</v>
      </c>
      <c r="J205" s="12">
        <f>G205-F205</f>
        <v>13.2</v>
      </c>
      <c r="K205" s="12">
        <f>H205-G205</f>
        <v>8.1999999999999993</v>
      </c>
      <c r="L205" s="13">
        <f t="shared" si="106"/>
        <v>1.1999999999999993</v>
      </c>
      <c r="M205" s="12">
        <f t="shared" si="103"/>
        <v>5650</v>
      </c>
      <c r="N205" s="5">
        <f t="shared" si="109"/>
        <v>3300</v>
      </c>
      <c r="O205" s="24">
        <f t="shared" si="104"/>
        <v>2049.9999999999995</v>
      </c>
      <c r="P205" s="13">
        <f t="shared" si="117"/>
        <v>0.6212121212121211</v>
      </c>
      <c r="Q205" s="46" t="s">
        <v>93</v>
      </c>
      <c r="R205" s="12"/>
    </row>
    <row r="206" spans="1:18">
      <c r="A206" s="124">
        <v>42269</v>
      </c>
      <c r="B206" s="15" t="s">
        <v>114</v>
      </c>
      <c r="C206" s="12">
        <v>50</v>
      </c>
      <c r="D206" s="13">
        <v>0.25</v>
      </c>
      <c r="E206" s="103">
        <v>5.28</v>
      </c>
      <c r="F206" s="74">
        <v>2.7</v>
      </c>
      <c r="G206" s="74"/>
      <c r="H206" s="74">
        <v>19</v>
      </c>
      <c r="I206" s="12">
        <v>23.8</v>
      </c>
      <c r="J206" s="5">
        <v>0</v>
      </c>
      <c r="K206" s="12">
        <f>H206-F206</f>
        <v>16.3</v>
      </c>
      <c r="L206" s="13">
        <f t="shared" si="106"/>
        <v>4.8000000000000007</v>
      </c>
      <c r="M206" s="12">
        <f t="shared" si="103"/>
        <v>5275</v>
      </c>
      <c r="N206" s="5">
        <f t="shared" si="109"/>
        <v>0</v>
      </c>
      <c r="O206" s="24">
        <f t="shared" si="104"/>
        <v>4075</v>
      </c>
      <c r="P206" s="13"/>
      <c r="Q206" s="46" t="s">
        <v>93</v>
      </c>
      <c r="R206" s="12"/>
    </row>
    <row r="207" spans="1:18">
      <c r="A207" s="124">
        <v>42269</v>
      </c>
      <c r="B207" s="15" t="s">
        <v>114</v>
      </c>
      <c r="C207" s="12">
        <v>50</v>
      </c>
      <c r="D207" s="13">
        <v>0.25</v>
      </c>
      <c r="E207" s="103">
        <v>5.27</v>
      </c>
      <c r="F207" s="74">
        <v>22.9</v>
      </c>
      <c r="G207" s="74"/>
      <c r="H207" s="74">
        <v>40</v>
      </c>
      <c r="I207" s="12">
        <v>45</v>
      </c>
      <c r="J207" s="5">
        <v>0</v>
      </c>
      <c r="K207" s="12">
        <f>H207-F207</f>
        <v>17.100000000000001</v>
      </c>
      <c r="L207" s="13">
        <f t="shared" si="106"/>
        <v>5</v>
      </c>
      <c r="M207" s="12">
        <f t="shared" si="103"/>
        <v>5525</v>
      </c>
      <c r="N207" s="5">
        <f t="shared" si="109"/>
        <v>0</v>
      </c>
      <c r="O207" s="24">
        <f t="shared" si="104"/>
        <v>4275.0000000000009</v>
      </c>
      <c r="P207" s="13"/>
      <c r="Q207" s="46" t="s">
        <v>93</v>
      </c>
      <c r="R207" s="12"/>
    </row>
    <row r="208" spans="1:18">
      <c r="A208" s="124">
        <v>42278</v>
      </c>
      <c r="B208" s="15" t="s">
        <v>112</v>
      </c>
      <c r="C208" s="12">
        <v>50</v>
      </c>
      <c r="D208" s="13">
        <v>0.25</v>
      </c>
      <c r="E208" s="103">
        <v>7.41</v>
      </c>
      <c r="F208" s="74">
        <v>0</v>
      </c>
      <c r="G208" s="74">
        <v>14.7</v>
      </c>
      <c r="H208" s="74">
        <v>22.6</v>
      </c>
      <c r="I208" s="12">
        <v>24.2</v>
      </c>
      <c r="J208" s="12">
        <f t="shared" ref="J208:K210" si="118">G208-F208</f>
        <v>14.7</v>
      </c>
      <c r="K208" s="12">
        <f t="shared" si="118"/>
        <v>7.9000000000000021</v>
      </c>
      <c r="L208" s="13">
        <f t="shared" si="106"/>
        <v>1.5999999999999979</v>
      </c>
      <c r="M208" s="12">
        <f t="shared" si="103"/>
        <v>6050</v>
      </c>
      <c r="N208" s="5">
        <f t="shared" si="109"/>
        <v>3675</v>
      </c>
      <c r="O208" s="24">
        <f t="shared" si="104"/>
        <v>1975.0000000000007</v>
      </c>
      <c r="P208" s="13">
        <f t="shared" ref="P208" si="119">O208/N208</f>
        <v>0.53741496598639471</v>
      </c>
      <c r="Q208" s="46" t="s">
        <v>221</v>
      </c>
      <c r="R208" s="12"/>
    </row>
    <row r="209" spans="1:18">
      <c r="A209" s="124">
        <v>42278</v>
      </c>
      <c r="B209" s="15" t="s">
        <v>112</v>
      </c>
      <c r="C209" s="12">
        <v>50</v>
      </c>
      <c r="D209" s="13">
        <v>0.25</v>
      </c>
      <c r="E209" s="103">
        <v>7.47</v>
      </c>
      <c r="F209" s="74">
        <v>9.5</v>
      </c>
      <c r="G209" s="74">
        <v>23.3</v>
      </c>
      <c r="H209" s="74">
        <v>31.4</v>
      </c>
      <c r="I209" s="12">
        <v>33.1</v>
      </c>
      <c r="J209" s="12">
        <f t="shared" si="118"/>
        <v>13.8</v>
      </c>
      <c r="K209" s="12">
        <f t="shared" si="118"/>
        <v>8.0999999999999979</v>
      </c>
      <c r="L209" s="13">
        <f t="shared" si="106"/>
        <v>1.7000000000000028</v>
      </c>
      <c r="M209" s="12">
        <f t="shared" si="103"/>
        <v>5900</v>
      </c>
      <c r="N209" s="5">
        <f t="shared" si="109"/>
        <v>3450</v>
      </c>
      <c r="O209" s="24">
        <f t="shared" si="104"/>
        <v>2024.9999999999993</v>
      </c>
      <c r="P209" s="13">
        <f t="shared" ref="P209" si="120">O209/N209</f>
        <v>0.58695652173913027</v>
      </c>
      <c r="Q209" s="46" t="s">
        <v>220</v>
      </c>
      <c r="R209" s="12"/>
    </row>
    <row r="210" spans="1:18">
      <c r="A210" s="124">
        <v>42278</v>
      </c>
      <c r="B210" s="15" t="s">
        <v>112</v>
      </c>
      <c r="C210" s="12">
        <v>50</v>
      </c>
      <c r="D210" s="13">
        <v>0.25</v>
      </c>
      <c r="E210" s="103">
        <v>7.46</v>
      </c>
      <c r="F210" s="74">
        <v>0</v>
      </c>
      <c r="G210" s="74">
        <v>15</v>
      </c>
      <c r="H210" s="74">
        <v>22.9</v>
      </c>
      <c r="I210" s="12">
        <v>24.3</v>
      </c>
      <c r="J210" s="12">
        <f t="shared" si="118"/>
        <v>15</v>
      </c>
      <c r="K210" s="12">
        <f t="shared" si="118"/>
        <v>7.8999999999999986</v>
      </c>
      <c r="L210" s="13">
        <f t="shared" si="106"/>
        <v>1.4000000000000021</v>
      </c>
      <c r="M210" s="12">
        <f t="shared" si="103"/>
        <v>6075</v>
      </c>
      <c r="N210" s="5">
        <f t="shared" si="109"/>
        <v>3750</v>
      </c>
      <c r="O210" s="24">
        <f t="shared" si="104"/>
        <v>1974.9999999999998</v>
      </c>
      <c r="P210" s="13">
        <f t="shared" ref="P210" si="121">O210/N210</f>
        <v>0.52666666666666662</v>
      </c>
      <c r="Q210" s="46" t="s">
        <v>213</v>
      </c>
      <c r="R210" s="12"/>
    </row>
    <row r="211" spans="1:18">
      <c r="A211" s="124">
        <v>42278</v>
      </c>
      <c r="B211" s="15" t="s">
        <v>114</v>
      </c>
      <c r="C211" s="12">
        <v>50</v>
      </c>
      <c r="D211" s="13">
        <v>0.25</v>
      </c>
      <c r="E211" s="103">
        <v>5.05</v>
      </c>
      <c r="F211" s="74">
        <v>24.3</v>
      </c>
      <c r="G211" s="74"/>
      <c r="H211" s="74">
        <v>39.299999999999997</v>
      </c>
      <c r="I211" s="12">
        <v>45.6</v>
      </c>
      <c r="J211" s="5">
        <v>0</v>
      </c>
      <c r="K211" s="12">
        <f>H211-F211</f>
        <v>14.999999999999996</v>
      </c>
      <c r="L211" s="13">
        <f t="shared" si="106"/>
        <v>6.3000000000000043</v>
      </c>
      <c r="M211" s="12">
        <f t="shared" si="103"/>
        <v>5325</v>
      </c>
      <c r="N211" s="5">
        <f t="shared" si="109"/>
        <v>0</v>
      </c>
      <c r="O211" s="24">
        <f t="shared" si="104"/>
        <v>3749.9999999999986</v>
      </c>
      <c r="P211" s="13"/>
      <c r="Q211" s="46" t="s">
        <v>221</v>
      </c>
      <c r="R211" s="12"/>
    </row>
    <row r="212" spans="1:18">
      <c r="A212" s="124">
        <v>42278</v>
      </c>
      <c r="B212" s="15" t="s">
        <v>114</v>
      </c>
      <c r="C212" s="12">
        <v>50</v>
      </c>
      <c r="D212" s="13">
        <v>0.25</v>
      </c>
      <c r="E212" s="103">
        <v>5.0999999999999996</v>
      </c>
      <c r="F212" s="74">
        <v>19.7</v>
      </c>
      <c r="G212" s="74"/>
      <c r="H212" s="74">
        <v>34.5</v>
      </c>
      <c r="I212" s="12">
        <v>39.799999999999997</v>
      </c>
      <c r="J212" s="5">
        <v>0</v>
      </c>
      <c r="K212" s="12">
        <f>H212-F212</f>
        <v>14.8</v>
      </c>
      <c r="L212" s="13">
        <f t="shared" si="106"/>
        <v>5.2999999999999972</v>
      </c>
      <c r="M212" s="12">
        <f t="shared" si="103"/>
        <v>5024.9999999999991</v>
      </c>
      <c r="N212" s="5">
        <f t="shared" si="109"/>
        <v>0</v>
      </c>
      <c r="O212" s="24">
        <f t="shared" si="104"/>
        <v>3700</v>
      </c>
      <c r="P212" s="13"/>
      <c r="Q212" s="46" t="s">
        <v>220</v>
      </c>
      <c r="R212" s="12"/>
    </row>
    <row r="213" spans="1:18">
      <c r="A213" s="124">
        <v>42278</v>
      </c>
      <c r="B213" s="15" t="s">
        <v>114</v>
      </c>
      <c r="C213" s="12">
        <v>50</v>
      </c>
      <c r="D213" s="13">
        <v>0.25</v>
      </c>
      <c r="E213" s="103">
        <v>5.13</v>
      </c>
      <c r="F213" s="74">
        <v>25.4</v>
      </c>
      <c r="G213" s="74"/>
      <c r="H213" s="74">
        <v>41.1</v>
      </c>
      <c r="I213" s="12">
        <v>46.6</v>
      </c>
      <c r="J213" s="5">
        <v>0</v>
      </c>
      <c r="K213" s="12">
        <f>H213-F213</f>
        <v>15.700000000000003</v>
      </c>
      <c r="L213" s="13">
        <f t="shared" si="106"/>
        <v>5.5</v>
      </c>
      <c r="M213" s="12">
        <f t="shared" si="103"/>
        <v>5300.0000000000009</v>
      </c>
      <c r="N213" s="5">
        <f t="shared" si="109"/>
        <v>0</v>
      </c>
      <c r="O213" s="24">
        <f t="shared" si="104"/>
        <v>3925.0000000000005</v>
      </c>
      <c r="P213" s="13"/>
      <c r="Q213" s="46" t="s">
        <v>213</v>
      </c>
      <c r="R213" s="12"/>
    </row>
    <row r="214" spans="1:18">
      <c r="A214" s="124">
        <v>42286</v>
      </c>
      <c r="B214" s="15" t="s">
        <v>112</v>
      </c>
      <c r="C214" s="12">
        <v>50</v>
      </c>
      <c r="D214" s="13">
        <v>0.25</v>
      </c>
      <c r="E214" s="103">
        <v>7.44</v>
      </c>
      <c r="F214" s="74">
        <v>0.1</v>
      </c>
      <c r="G214" s="74">
        <v>15.5</v>
      </c>
      <c r="H214" s="74">
        <v>23.8</v>
      </c>
      <c r="I214" s="12">
        <v>25.9</v>
      </c>
      <c r="J214" s="12">
        <f>G214-F214</f>
        <v>15.4</v>
      </c>
      <c r="K214" s="12">
        <f>H214-G214</f>
        <v>8.3000000000000007</v>
      </c>
      <c r="L214" s="13">
        <f t="shared" si="106"/>
        <v>2.0999999999999979</v>
      </c>
      <c r="M214" s="12">
        <f t="shared" si="103"/>
        <v>6450</v>
      </c>
      <c r="N214" s="5">
        <f t="shared" si="109"/>
        <v>3850</v>
      </c>
      <c r="O214" s="24">
        <f t="shared" si="104"/>
        <v>2075.0000000000005</v>
      </c>
      <c r="P214" s="13">
        <f t="shared" ref="P214" si="122">O214/N214</f>
        <v>0.53896103896103909</v>
      </c>
      <c r="Q214" s="46" t="s">
        <v>93</v>
      </c>
      <c r="R214" s="12"/>
    </row>
    <row r="215" spans="1:18">
      <c r="A215" s="124">
        <v>42286</v>
      </c>
      <c r="B215" s="15" t="s">
        <v>112</v>
      </c>
      <c r="C215" s="12">
        <v>50</v>
      </c>
      <c r="D215" s="13">
        <v>0.25</v>
      </c>
      <c r="E215" s="103">
        <v>7.44</v>
      </c>
      <c r="F215" s="74">
        <v>0.5</v>
      </c>
      <c r="G215" s="74">
        <v>16</v>
      </c>
      <c r="H215" s="74">
        <v>24</v>
      </c>
      <c r="I215" s="12">
        <v>25.8</v>
      </c>
      <c r="J215" s="12">
        <f>G215-F215</f>
        <v>15.5</v>
      </c>
      <c r="K215" s="12">
        <f>H215-G215</f>
        <v>8</v>
      </c>
      <c r="L215" s="13">
        <f t="shared" si="106"/>
        <v>1.8000000000000007</v>
      </c>
      <c r="M215" s="12">
        <f t="shared" si="103"/>
        <v>6325</v>
      </c>
      <c r="N215" s="5">
        <f t="shared" si="109"/>
        <v>3875</v>
      </c>
      <c r="O215" s="24">
        <f t="shared" si="104"/>
        <v>2000</v>
      </c>
      <c r="P215" s="13">
        <f t="shared" ref="P215" si="123">O215/N215</f>
        <v>0.5161290322580645</v>
      </c>
      <c r="Q215" s="46" t="s">
        <v>93</v>
      </c>
      <c r="R215" s="12" t="s">
        <v>222</v>
      </c>
    </row>
    <row r="216" spans="1:18">
      <c r="A216" s="124">
        <v>42286</v>
      </c>
      <c r="B216" s="15" t="s">
        <v>114</v>
      </c>
      <c r="C216" s="12">
        <v>50</v>
      </c>
      <c r="D216" s="13">
        <v>0.25</v>
      </c>
      <c r="E216" s="103">
        <v>5.42</v>
      </c>
      <c r="F216" s="74">
        <v>13</v>
      </c>
      <c r="G216" s="74"/>
      <c r="H216" s="74">
        <v>30</v>
      </c>
      <c r="I216" s="12">
        <v>34.200000000000003</v>
      </c>
      <c r="J216" s="5">
        <v>0</v>
      </c>
      <c r="K216" s="12">
        <f>H216-F216</f>
        <v>17</v>
      </c>
      <c r="L216" s="13">
        <f t="shared" si="106"/>
        <v>4.2000000000000028</v>
      </c>
      <c r="M216" s="12">
        <f t="shared" si="103"/>
        <v>5300.0000000000009</v>
      </c>
      <c r="N216" s="5">
        <f t="shared" si="109"/>
        <v>0</v>
      </c>
      <c r="O216" s="24">
        <f t="shared" si="104"/>
        <v>4250</v>
      </c>
      <c r="P216" s="13"/>
      <c r="Q216" s="46" t="s">
        <v>93</v>
      </c>
      <c r="R216" s="12"/>
    </row>
    <row r="217" spans="1:18">
      <c r="A217" s="124">
        <v>42286</v>
      </c>
      <c r="B217" s="15" t="s">
        <v>114</v>
      </c>
      <c r="C217" s="12">
        <v>50</v>
      </c>
      <c r="D217" s="13">
        <v>0.25</v>
      </c>
      <c r="E217" s="103">
        <v>5.42</v>
      </c>
      <c r="F217" s="74">
        <v>17.600000000000001</v>
      </c>
      <c r="G217" s="74"/>
      <c r="H217" s="74">
        <v>34.299999999999997</v>
      </c>
      <c r="I217" s="12">
        <v>39.5</v>
      </c>
      <c r="J217" s="5">
        <v>0</v>
      </c>
      <c r="K217" s="12">
        <f>H217-F217</f>
        <v>16.699999999999996</v>
      </c>
      <c r="L217" s="13">
        <f t="shared" si="106"/>
        <v>5.2000000000000028</v>
      </c>
      <c r="M217" s="12">
        <f t="shared" si="103"/>
        <v>5475</v>
      </c>
      <c r="N217" s="5">
        <f t="shared" si="109"/>
        <v>0</v>
      </c>
      <c r="O217" s="24">
        <f t="shared" si="104"/>
        <v>4174.9999999999991</v>
      </c>
      <c r="P217" s="13"/>
      <c r="Q217" s="46" t="s">
        <v>93</v>
      </c>
      <c r="R217" s="12"/>
    </row>
    <row r="218" spans="1:18">
      <c r="A218" s="124">
        <v>42293</v>
      </c>
      <c r="B218" s="15" t="s">
        <v>112</v>
      </c>
      <c r="C218" s="12">
        <v>50</v>
      </c>
      <c r="D218" s="13">
        <v>0.25</v>
      </c>
      <c r="E218" s="103">
        <v>7.53</v>
      </c>
      <c r="F218" s="74">
        <v>0</v>
      </c>
      <c r="G218" s="74">
        <v>17.5</v>
      </c>
      <c r="H218" s="74">
        <v>26</v>
      </c>
      <c r="I218" s="12">
        <v>28</v>
      </c>
      <c r="J218" s="12">
        <f>G218-F218</f>
        <v>17.5</v>
      </c>
      <c r="K218" s="12">
        <f>H218-G218</f>
        <v>8.5</v>
      </c>
      <c r="L218" s="13">
        <f t="shared" si="106"/>
        <v>2</v>
      </c>
      <c r="M218" s="12">
        <f t="shared" si="103"/>
        <v>7000</v>
      </c>
      <c r="N218" s="5">
        <f t="shared" si="109"/>
        <v>4375</v>
      </c>
      <c r="O218" s="24">
        <f t="shared" si="104"/>
        <v>2125</v>
      </c>
      <c r="P218" s="13">
        <f t="shared" ref="P218:P219" si="124">O218/N218</f>
        <v>0.48571428571428571</v>
      </c>
      <c r="Q218" s="46" t="s">
        <v>93</v>
      </c>
      <c r="R218" s="12"/>
    </row>
    <row r="219" spans="1:18">
      <c r="A219" s="124">
        <v>42293</v>
      </c>
      <c r="B219" s="15" t="s">
        <v>112</v>
      </c>
      <c r="C219" s="12">
        <v>50</v>
      </c>
      <c r="D219" s="13">
        <v>0.25</v>
      </c>
      <c r="E219" s="103">
        <v>7.52</v>
      </c>
      <c r="F219" s="74">
        <v>0</v>
      </c>
      <c r="G219" s="74">
        <v>18.2</v>
      </c>
      <c r="H219" s="74">
        <v>26.3</v>
      </c>
      <c r="I219" s="12">
        <v>28.1</v>
      </c>
      <c r="J219" s="12">
        <f>G219-F219</f>
        <v>18.2</v>
      </c>
      <c r="K219" s="12">
        <f>H219-G219</f>
        <v>8.1000000000000014</v>
      </c>
      <c r="L219" s="13">
        <f t="shared" si="106"/>
        <v>1.8000000000000007</v>
      </c>
      <c r="M219" s="12">
        <f t="shared" si="103"/>
        <v>7025</v>
      </c>
      <c r="N219" s="5">
        <f t="shared" ref="N219:N225" si="125">(J219*D219*50000)/C219</f>
        <v>4550</v>
      </c>
      <c r="O219" s="24">
        <f t="shared" si="104"/>
        <v>2025.0000000000002</v>
      </c>
      <c r="P219" s="13">
        <f t="shared" si="124"/>
        <v>0.44505494505494508</v>
      </c>
      <c r="Q219" s="46" t="s">
        <v>93</v>
      </c>
      <c r="R219" s="12"/>
    </row>
    <row r="220" spans="1:18">
      <c r="A220" s="124">
        <v>42293</v>
      </c>
      <c r="B220" s="15" t="s">
        <v>114</v>
      </c>
      <c r="C220" s="12">
        <v>50</v>
      </c>
      <c r="D220" s="13">
        <v>0.25</v>
      </c>
      <c r="E220" s="103">
        <v>5.77</v>
      </c>
      <c r="F220" s="74">
        <v>5.4</v>
      </c>
      <c r="G220" s="74"/>
      <c r="H220" s="74">
        <v>26.7</v>
      </c>
      <c r="I220" s="12">
        <v>31.5</v>
      </c>
      <c r="J220" s="5">
        <v>0</v>
      </c>
      <c r="K220" s="12">
        <f t="shared" ref="K220:K221" si="126">H220-F220</f>
        <v>21.299999999999997</v>
      </c>
      <c r="L220" s="13">
        <f t="shared" si="106"/>
        <v>4.8000000000000007</v>
      </c>
      <c r="M220" s="12">
        <f t="shared" si="103"/>
        <v>6525</v>
      </c>
      <c r="N220" s="5">
        <f t="shared" si="125"/>
        <v>0</v>
      </c>
      <c r="O220" s="24">
        <f t="shared" si="104"/>
        <v>5324.9999999999991</v>
      </c>
      <c r="P220" s="13"/>
      <c r="Q220" s="46" t="s">
        <v>93</v>
      </c>
      <c r="R220" s="12"/>
    </row>
    <row r="221" spans="1:18">
      <c r="A221" s="124">
        <v>42293</v>
      </c>
      <c r="B221" s="15" t="s">
        <v>114</v>
      </c>
      <c r="C221" s="12">
        <v>50</v>
      </c>
      <c r="D221" s="13">
        <v>0.25</v>
      </c>
      <c r="E221" s="103">
        <v>5.77</v>
      </c>
      <c r="F221" s="74">
        <v>15.6</v>
      </c>
      <c r="G221" s="74"/>
      <c r="H221" s="74">
        <v>36.799999999999997</v>
      </c>
      <c r="I221" s="12">
        <v>42.3</v>
      </c>
      <c r="J221" s="5">
        <v>0</v>
      </c>
      <c r="K221" s="12">
        <f t="shared" si="126"/>
        <v>21.199999999999996</v>
      </c>
      <c r="L221" s="13">
        <f t="shared" si="106"/>
        <v>5.5</v>
      </c>
      <c r="M221" s="12">
        <f t="shared" si="103"/>
        <v>6674.9999999999991</v>
      </c>
      <c r="N221" s="5">
        <f t="shared" si="125"/>
        <v>0</v>
      </c>
      <c r="O221" s="24">
        <f t="shared" si="104"/>
        <v>5299.9999999999991</v>
      </c>
      <c r="P221" s="13"/>
      <c r="Q221" s="46" t="s">
        <v>93</v>
      </c>
      <c r="R221" s="12"/>
    </row>
    <row r="222" spans="1:18">
      <c r="A222" s="124">
        <v>42304</v>
      </c>
      <c r="B222" s="15" t="s">
        <v>112</v>
      </c>
      <c r="C222" s="12">
        <v>50</v>
      </c>
      <c r="D222" s="13">
        <v>0.25</v>
      </c>
      <c r="E222" s="103">
        <v>7.42</v>
      </c>
      <c r="F222" s="74">
        <v>0</v>
      </c>
      <c r="G222" s="74">
        <v>20.7</v>
      </c>
      <c r="H222" s="74">
        <v>29.7</v>
      </c>
      <c r="I222" s="12">
        <v>31.4</v>
      </c>
      <c r="J222" s="12">
        <f>G222-F222</f>
        <v>20.7</v>
      </c>
      <c r="K222" s="12">
        <f>H222-G222</f>
        <v>9</v>
      </c>
      <c r="L222" s="13">
        <f t="shared" si="106"/>
        <v>1.6999999999999993</v>
      </c>
      <c r="M222" s="12">
        <f t="shared" si="103"/>
        <v>7850</v>
      </c>
      <c r="N222" s="5">
        <f t="shared" si="125"/>
        <v>5175</v>
      </c>
      <c r="O222" s="24">
        <f t="shared" si="104"/>
        <v>2250</v>
      </c>
      <c r="P222" s="13">
        <f t="shared" ref="P222:P223" si="127">O222/N222</f>
        <v>0.43478260869565216</v>
      </c>
      <c r="Q222" s="46" t="s">
        <v>93</v>
      </c>
      <c r="R222" s="12" t="s">
        <v>224</v>
      </c>
    </row>
    <row r="223" spans="1:18">
      <c r="A223" s="124">
        <v>42304</v>
      </c>
      <c r="B223" s="15" t="s">
        <v>112</v>
      </c>
      <c r="C223" s="12">
        <v>50</v>
      </c>
      <c r="D223" s="13">
        <v>0.25</v>
      </c>
      <c r="E223" s="103">
        <v>7.43</v>
      </c>
      <c r="F223" s="74">
        <v>5.5</v>
      </c>
      <c r="G223" s="74">
        <v>26.2</v>
      </c>
      <c r="H223" s="74">
        <v>35.299999999999997</v>
      </c>
      <c r="I223" s="12">
        <v>36.799999999999997</v>
      </c>
      <c r="J223" s="12">
        <f>G223-F223</f>
        <v>20.7</v>
      </c>
      <c r="K223" s="12">
        <f>H223-G223</f>
        <v>9.0999999999999979</v>
      </c>
      <c r="L223" s="13">
        <f t="shared" si="106"/>
        <v>1.5</v>
      </c>
      <c r="M223" s="12">
        <f t="shared" si="103"/>
        <v>7824.9999999999991</v>
      </c>
      <c r="N223" s="5">
        <f t="shared" si="125"/>
        <v>5175</v>
      </c>
      <c r="O223" s="24">
        <f t="shared" si="104"/>
        <v>2274.9999999999995</v>
      </c>
      <c r="P223" s="13">
        <f t="shared" si="127"/>
        <v>0.43961352657004821</v>
      </c>
      <c r="Q223" s="46" t="s">
        <v>93</v>
      </c>
      <c r="R223" s="12"/>
    </row>
    <row r="224" spans="1:18">
      <c r="A224" s="124">
        <v>42304</v>
      </c>
      <c r="B224" s="15" t="s">
        <v>114</v>
      </c>
      <c r="C224" s="12">
        <v>50</v>
      </c>
      <c r="D224" s="13">
        <v>0.25</v>
      </c>
      <c r="E224" s="103">
        <v>5.82</v>
      </c>
      <c r="F224" s="74">
        <v>16.3</v>
      </c>
      <c r="G224" s="74"/>
      <c r="H224" s="74">
        <v>35.299999999999997</v>
      </c>
      <c r="I224" s="12">
        <v>40.200000000000003</v>
      </c>
      <c r="J224" s="5">
        <v>0</v>
      </c>
      <c r="K224" s="12">
        <f t="shared" ref="K224:K225" si="128">H224-F224</f>
        <v>18.999999999999996</v>
      </c>
      <c r="L224" s="13">
        <f t="shared" si="106"/>
        <v>4.9000000000000057</v>
      </c>
      <c r="M224" s="12">
        <f t="shared" si="103"/>
        <v>5975</v>
      </c>
      <c r="N224" s="5">
        <f t="shared" si="125"/>
        <v>0</v>
      </c>
      <c r="O224" s="24">
        <f t="shared" si="104"/>
        <v>4749.9999999999991</v>
      </c>
      <c r="P224" s="13"/>
      <c r="Q224" s="46" t="s">
        <v>93</v>
      </c>
      <c r="R224" s="12"/>
    </row>
    <row r="225" spans="1:18">
      <c r="A225" s="124">
        <v>42304</v>
      </c>
      <c r="B225" s="15" t="s">
        <v>114</v>
      </c>
      <c r="C225" s="12">
        <v>50</v>
      </c>
      <c r="D225" s="13">
        <v>0.25</v>
      </c>
      <c r="E225" s="103">
        <v>5.81</v>
      </c>
      <c r="F225" s="74">
        <v>14</v>
      </c>
      <c r="G225" s="74"/>
      <c r="H225" s="74">
        <v>34.1</v>
      </c>
      <c r="I225" s="12">
        <v>38.799999999999997</v>
      </c>
      <c r="J225" s="5">
        <v>0</v>
      </c>
      <c r="K225" s="12">
        <f t="shared" si="128"/>
        <v>20.100000000000001</v>
      </c>
      <c r="L225" s="13">
        <f t="shared" si="106"/>
        <v>4.6999999999999957</v>
      </c>
      <c r="M225" s="12">
        <f t="shared" si="103"/>
        <v>6199.9999999999991</v>
      </c>
      <c r="N225" s="5">
        <f t="shared" si="125"/>
        <v>0</v>
      </c>
      <c r="O225" s="24">
        <f t="shared" si="104"/>
        <v>5025.0000000000009</v>
      </c>
      <c r="P225" s="13"/>
      <c r="Q225" s="46" t="s">
        <v>93</v>
      </c>
      <c r="R225" s="12"/>
    </row>
    <row r="226" spans="1:18">
      <c r="A226" s="124">
        <v>42313</v>
      </c>
      <c r="B226" s="15" t="s">
        <v>112</v>
      </c>
      <c r="C226" s="12">
        <v>50</v>
      </c>
      <c r="D226" s="13">
        <v>0.25</v>
      </c>
      <c r="E226" s="103">
        <v>7.45</v>
      </c>
      <c r="F226" s="74">
        <v>0.4</v>
      </c>
      <c r="G226" s="74">
        <v>21.2</v>
      </c>
      <c r="H226" s="74">
        <v>30.5</v>
      </c>
      <c r="I226" s="12">
        <v>32.6</v>
      </c>
      <c r="J226" s="12">
        <f>G226-F226</f>
        <v>20.8</v>
      </c>
      <c r="K226" s="12">
        <f>H226-G226</f>
        <v>9.3000000000000007</v>
      </c>
      <c r="L226" s="13">
        <f t="shared" ref="L226:L227" si="129">I226-H226</f>
        <v>2.1000000000000014</v>
      </c>
      <c r="M226" s="12">
        <f t="shared" ref="M226:M227" si="130">((J226+K226+L226)*D226*50000)/C226</f>
        <v>8050.0000000000009</v>
      </c>
      <c r="N226" s="5">
        <f t="shared" ref="N226:N227" si="131">(J226*D226*50000)/C226</f>
        <v>5200</v>
      </c>
      <c r="O226" s="24">
        <f t="shared" ref="O226:O227" si="132">(K226*D226*50000)/C226</f>
        <v>2325.0000000000005</v>
      </c>
      <c r="P226" s="13">
        <f t="shared" ref="P226" si="133">O226/N226</f>
        <v>0.44711538461538469</v>
      </c>
      <c r="Q226" s="46" t="s">
        <v>93</v>
      </c>
      <c r="R226" s="12"/>
    </row>
    <row r="227" spans="1:18">
      <c r="A227" s="124">
        <v>42313</v>
      </c>
      <c r="B227" s="15" t="s">
        <v>114</v>
      </c>
      <c r="C227" s="12">
        <v>50</v>
      </c>
      <c r="D227" s="13">
        <v>0.25</v>
      </c>
      <c r="E227" s="103">
        <v>5.36</v>
      </c>
      <c r="F227" s="74">
        <v>7.9</v>
      </c>
      <c r="G227" s="74"/>
      <c r="H227" s="74">
        <v>31</v>
      </c>
      <c r="I227" s="12">
        <v>37.5</v>
      </c>
      <c r="J227" s="5">
        <v>0</v>
      </c>
      <c r="K227" s="12">
        <f t="shared" ref="K227" si="134">H227-F227</f>
        <v>23.1</v>
      </c>
      <c r="L227" s="13">
        <f t="shared" si="129"/>
        <v>6.5</v>
      </c>
      <c r="M227" s="12">
        <f t="shared" si="130"/>
        <v>7400</v>
      </c>
      <c r="N227" s="5">
        <f t="shared" si="131"/>
        <v>0</v>
      </c>
      <c r="O227" s="24">
        <f t="shared" si="132"/>
        <v>5775</v>
      </c>
      <c r="P227" s="13"/>
      <c r="Q227" s="46" t="s">
        <v>93</v>
      </c>
      <c r="R227" s="12"/>
    </row>
    <row r="228" spans="1:18">
      <c r="A228" s="124">
        <v>42318</v>
      </c>
      <c r="B228" s="15" t="s">
        <v>112</v>
      </c>
      <c r="C228" s="12">
        <v>50</v>
      </c>
      <c r="D228" s="13">
        <v>0.25</v>
      </c>
      <c r="E228" s="103">
        <v>7.42</v>
      </c>
      <c r="F228" s="74">
        <v>0</v>
      </c>
      <c r="G228" s="74">
        <v>19.3</v>
      </c>
      <c r="H228" s="74">
        <v>27.7</v>
      </c>
      <c r="I228" s="12">
        <v>29.1</v>
      </c>
      <c r="J228" s="12">
        <f t="shared" ref="J228:J229" si="135">G228-F228</f>
        <v>19.3</v>
      </c>
      <c r="K228" s="12">
        <f t="shared" ref="K228:K229" si="136">H228-G228</f>
        <v>8.3999999999999986</v>
      </c>
      <c r="L228" s="13">
        <f t="shared" ref="L228:L231" si="137">I228-H228</f>
        <v>1.4000000000000021</v>
      </c>
      <c r="M228" s="12">
        <f t="shared" ref="M228:M231" si="138">((J228+K228+L228)*D228*50000)/C228</f>
        <v>7275</v>
      </c>
      <c r="N228" s="5">
        <f t="shared" ref="N228:N231" si="139">(J228*D228*50000)/C228</f>
        <v>4825</v>
      </c>
      <c r="O228" s="24">
        <f t="shared" ref="O228:O231" si="140">(K228*D228*50000)/C228</f>
        <v>2099.9999999999995</v>
      </c>
      <c r="P228" s="13">
        <f t="shared" ref="P228:P229" si="141">O228/N228</f>
        <v>0.43523316062176154</v>
      </c>
      <c r="Q228" s="46" t="s">
        <v>93</v>
      </c>
      <c r="R228" s="12" t="s">
        <v>232</v>
      </c>
    </row>
    <row r="229" spans="1:18">
      <c r="A229" s="124">
        <v>42318</v>
      </c>
      <c r="B229" s="15" t="s">
        <v>112</v>
      </c>
      <c r="C229" s="12">
        <v>50</v>
      </c>
      <c r="D229" s="13">
        <v>0.25</v>
      </c>
      <c r="E229" s="103">
        <v>7.38</v>
      </c>
      <c r="F229" s="74">
        <v>0.9</v>
      </c>
      <c r="G229" s="74">
        <v>21.1</v>
      </c>
      <c r="H229" s="74">
        <v>30</v>
      </c>
      <c r="I229" s="12">
        <v>31.3</v>
      </c>
      <c r="J229" s="12">
        <f t="shared" si="135"/>
        <v>20.200000000000003</v>
      </c>
      <c r="K229" s="12">
        <f t="shared" si="136"/>
        <v>8.8999999999999986</v>
      </c>
      <c r="L229" s="13">
        <f t="shared" si="137"/>
        <v>1.3000000000000007</v>
      </c>
      <c r="M229" s="12">
        <f t="shared" si="138"/>
        <v>7600</v>
      </c>
      <c r="N229" s="5">
        <f t="shared" si="139"/>
        <v>5050.0000000000009</v>
      </c>
      <c r="O229" s="24">
        <f t="shared" si="140"/>
        <v>2224.9999999999995</v>
      </c>
      <c r="P229" s="13">
        <f t="shared" si="141"/>
        <v>0.44059405940594043</v>
      </c>
      <c r="Q229" s="46" t="s">
        <v>93</v>
      </c>
      <c r="R229" s="12"/>
    </row>
    <row r="230" spans="1:18">
      <c r="A230" s="124">
        <v>42318</v>
      </c>
      <c r="B230" s="15" t="s">
        <v>114</v>
      </c>
      <c r="C230" s="12">
        <v>50</v>
      </c>
      <c r="D230" s="13">
        <v>0.25</v>
      </c>
      <c r="E230" s="103">
        <v>5.5</v>
      </c>
      <c r="F230" s="74">
        <v>2.4</v>
      </c>
      <c r="G230" s="74"/>
      <c r="H230" s="74">
        <v>22.1</v>
      </c>
      <c r="I230" s="12">
        <v>27.9</v>
      </c>
      <c r="J230" s="5">
        <v>0</v>
      </c>
      <c r="K230" s="12">
        <f t="shared" ref="K230:K231" si="142">H230-F230</f>
        <v>19.700000000000003</v>
      </c>
      <c r="L230" s="13">
        <f t="shared" si="137"/>
        <v>5.7999999999999972</v>
      </c>
      <c r="M230" s="12">
        <f t="shared" si="138"/>
        <v>6375</v>
      </c>
      <c r="N230" s="5">
        <f t="shared" si="139"/>
        <v>0</v>
      </c>
      <c r="O230" s="24">
        <f t="shared" si="140"/>
        <v>4925.0000000000009</v>
      </c>
      <c r="P230" s="13"/>
      <c r="Q230" s="46" t="s">
        <v>93</v>
      </c>
      <c r="R230" s="12"/>
    </row>
    <row r="231" spans="1:18">
      <c r="A231" s="124">
        <v>42318</v>
      </c>
      <c r="B231" s="15" t="s">
        <v>114</v>
      </c>
      <c r="C231" s="12">
        <v>50</v>
      </c>
      <c r="D231" s="13">
        <v>0.25</v>
      </c>
      <c r="E231" s="103">
        <v>5.5</v>
      </c>
      <c r="F231" s="74">
        <v>16.5</v>
      </c>
      <c r="G231" s="74"/>
      <c r="H231" s="74">
        <v>36.5</v>
      </c>
      <c r="I231" s="12">
        <v>41.8</v>
      </c>
      <c r="J231" s="5">
        <v>0</v>
      </c>
      <c r="K231" s="12">
        <f t="shared" si="142"/>
        <v>20</v>
      </c>
      <c r="L231" s="13">
        <f t="shared" si="137"/>
        <v>5.2999999999999972</v>
      </c>
      <c r="M231" s="12">
        <f t="shared" si="138"/>
        <v>6324.9999999999991</v>
      </c>
      <c r="N231" s="5">
        <f t="shared" si="139"/>
        <v>0</v>
      </c>
      <c r="O231" s="24">
        <f t="shared" si="140"/>
        <v>5000</v>
      </c>
      <c r="P231" s="13"/>
      <c r="Q231" s="46" t="s">
        <v>93</v>
      </c>
      <c r="R231" s="12"/>
    </row>
    <row r="232" spans="1:18">
      <c r="A232" s="124">
        <v>42325</v>
      </c>
      <c r="B232" s="15" t="s">
        <v>112</v>
      </c>
      <c r="C232" s="12">
        <v>50</v>
      </c>
      <c r="D232" s="13">
        <v>0.25</v>
      </c>
      <c r="E232" s="103">
        <v>7.5</v>
      </c>
      <c r="F232" s="74">
        <v>6.1</v>
      </c>
      <c r="G232" s="74">
        <v>25</v>
      </c>
      <c r="H232" s="74">
        <v>33.5</v>
      </c>
      <c r="I232" s="12">
        <v>35.4</v>
      </c>
      <c r="J232" s="12">
        <f t="shared" ref="J232:J233" si="143">G232-F232</f>
        <v>18.899999999999999</v>
      </c>
      <c r="K232" s="12">
        <f t="shared" ref="K232:K233" si="144">H232-G232</f>
        <v>8.5</v>
      </c>
      <c r="L232" s="13">
        <f t="shared" ref="L232:L233" si="145">I232-H232</f>
        <v>1.8999999999999986</v>
      </c>
      <c r="M232" s="12">
        <f t="shared" ref="M232:M233" si="146">((J232+K232+L232)*D232*50000)/C232</f>
        <v>7324.9999999999991</v>
      </c>
      <c r="N232" s="5">
        <f t="shared" ref="N232:N233" si="147">(J232*D232*50000)/C232</f>
        <v>4724.9999999999991</v>
      </c>
      <c r="O232" s="24">
        <f t="shared" ref="O232:O233" si="148">(K232*D232*50000)/C232</f>
        <v>2125</v>
      </c>
      <c r="P232" s="13">
        <f t="shared" ref="P232:P233" si="149">O232/N232</f>
        <v>0.44973544973544982</v>
      </c>
      <c r="Q232" s="46" t="s">
        <v>93</v>
      </c>
      <c r="R232" s="12" t="s">
        <v>233</v>
      </c>
    </row>
    <row r="233" spans="1:18">
      <c r="A233" s="124">
        <v>42325</v>
      </c>
      <c r="B233" s="15" t="s">
        <v>112</v>
      </c>
      <c r="C233" s="12">
        <v>50</v>
      </c>
      <c r="D233" s="13">
        <v>0.25</v>
      </c>
      <c r="E233" s="103">
        <v>7.51</v>
      </c>
      <c r="F233" s="74">
        <v>1.8</v>
      </c>
      <c r="G233" s="74">
        <v>20.8</v>
      </c>
      <c r="H233" s="74">
        <v>29.4</v>
      </c>
      <c r="I233" s="12">
        <v>31.1</v>
      </c>
      <c r="J233" s="12">
        <f t="shared" si="143"/>
        <v>19</v>
      </c>
      <c r="K233" s="12">
        <f t="shared" si="144"/>
        <v>8.5999999999999979</v>
      </c>
      <c r="L233" s="13">
        <f t="shared" si="145"/>
        <v>1.7000000000000028</v>
      </c>
      <c r="M233" s="12">
        <f t="shared" si="146"/>
        <v>7325</v>
      </c>
      <c r="N233" s="5">
        <f t="shared" si="147"/>
        <v>4750</v>
      </c>
      <c r="O233" s="24">
        <f t="shared" si="148"/>
        <v>2149.9999999999995</v>
      </c>
      <c r="P233" s="13">
        <f t="shared" si="149"/>
        <v>0.45263157894736833</v>
      </c>
      <c r="Q233" s="46" t="s">
        <v>93</v>
      </c>
      <c r="R233" s="12"/>
    </row>
    <row r="234" spans="1:18">
      <c r="A234" s="124">
        <v>42325</v>
      </c>
      <c r="B234" s="15" t="s">
        <v>114</v>
      </c>
      <c r="C234" s="12">
        <v>50</v>
      </c>
      <c r="D234" s="13">
        <v>0.25</v>
      </c>
      <c r="E234" s="103">
        <v>5.85</v>
      </c>
      <c r="F234" s="74">
        <v>0.4</v>
      </c>
      <c r="G234" s="74">
        <v>2.4</v>
      </c>
      <c r="H234" s="74">
        <v>22.7</v>
      </c>
      <c r="I234" s="12">
        <v>27.6</v>
      </c>
      <c r="J234" s="12">
        <f t="shared" ref="J234:J237" si="150">G234-F234</f>
        <v>2</v>
      </c>
      <c r="K234" s="12">
        <f t="shared" ref="K234:K237" si="151">H234-G234</f>
        <v>20.3</v>
      </c>
      <c r="L234" s="13">
        <f t="shared" ref="L234:L239" si="152">I234-H234</f>
        <v>4.9000000000000021</v>
      </c>
      <c r="M234" s="12">
        <f t="shared" ref="M234:M239" si="153">((J234+K234+L234)*D234*50000)/C234</f>
        <v>6800.0000000000009</v>
      </c>
      <c r="N234" s="5">
        <f t="shared" ref="N234:N239" si="154">(J234*D234*50000)/C234</f>
        <v>500</v>
      </c>
      <c r="O234" s="24">
        <f t="shared" ref="O234:O239" si="155">(K234*D234*50000)/C234</f>
        <v>5075</v>
      </c>
      <c r="P234" s="13">
        <f t="shared" ref="P234:P237" si="156">O234/N234</f>
        <v>10.15</v>
      </c>
      <c r="Q234" s="46" t="s">
        <v>93</v>
      </c>
      <c r="R234" s="12"/>
    </row>
    <row r="235" spans="1:18">
      <c r="A235" s="124">
        <v>42325</v>
      </c>
      <c r="B235" s="15" t="s">
        <v>114</v>
      </c>
      <c r="C235" s="12">
        <v>50</v>
      </c>
      <c r="D235" s="13">
        <v>0.25</v>
      </c>
      <c r="E235" s="103">
        <v>5.86</v>
      </c>
      <c r="F235" s="74">
        <v>6.8</v>
      </c>
      <c r="G235" s="74">
        <v>7.9</v>
      </c>
      <c r="H235" s="74">
        <v>25.7</v>
      </c>
      <c r="I235" s="12">
        <v>31</v>
      </c>
      <c r="J235" s="12">
        <f t="shared" si="150"/>
        <v>1.1000000000000005</v>
      </c>
      <c r="K235" s="12">
        <f t="shared" si="151"/>
        <v>17.799999999999997</v>
      </c>
      <c r="L235" s="13">
        <f t="shared" si="152"/>
        <v>5.3000000000000007</v>
      </c>
      <c r="M235" s="12">
        <f t="shared" si="153"/>
        <v>6050</v>
      </c>
      <c r="N235" s="5">
        <f t="shared" si="154"/>
        <v>275.00000000000017</v>
      </c>
      <c r="O235" s="24">
        <f t="shared" si="155"/>
        <v>4449.9999999999991</v>
      </c>
      <c r="P235" s="13">
        <f t="shared" si="156"/>
        <v>16.181818181818169</v>
      </c>
      <c r="Q235" s="46" t="s">
        <v>93</v>
      </c>
      <c r="R235" s="12"/>
    </row>
    <row r="236" spans="1:18">
      <c r="A236" s="124">
        <v>42332</v>
      </c>
      <c r="B236" s="15" t="s">
        <v>112</v>
      </c>
      <c r="C236" s="12">
        <v>50</v>
      </c>
      <c r="D236" s="13">
        <v>0.25</v>
      </c>
      <c r="E236" s="103">
        <v>7.49</v>
      </c>
      <c r="F236" s="74">
        <v>1.7</v>
      </c>
      <c r="G236" s="74">
        <v>22.9</v>
      </c>
      <c r="H236" s="74">
        <v>32.9</v>
      </c>
      <c r="I236" s="12">
        <v>34.6</v>
      </c>
      <c r="J236" s="12">
        <f t="shared" si="150"/>
        <v>21.2</v>
      </c>
      <c r="K236" s="12">
        <f t="shared" si="151"/>
        <v>10</v>
      </c>
      <c r="L236" s="13">
        <f t="shared" si="152"/>
        <v>1.7000000000000028</v>
      </c>
      <c r="M236" s="12">
        <f t="shared" si="153"/>
        <v>8225.0000000000018</v>
      </c>
      <c r="N236" s="5">
        <f t="shared" si="154"/>
        <v>5300</v>
      </c>
      <c r="O236" s="24">
        <f t="shared" si="155"/>
        <v>2500</v>
      </c>
      <c r="P236" s="13">
        <f t="shared" si="156"/>
        <v>0.47169811320754718</v>
      </c>
      <c r="Q236" s="46" t="s">
        <v>93</v>
      </c>
      <c r="R236" s="12"/>
    </row>
    <row r="237" spans="1:18">
      <c r="A237" s="124">
        <v>42332</v>
      </c>
      <c r="B237" s="15" t="s">
        <v>112</v>
      </c>
      <c r="C237" s="12">
        <v>50</v>
      </c>
      <c r="D237" s="13">
        <v>0.25</v>
      </c>
      <c r="E237" s="103">
        <v>7.49</v>
      </c>
      <c r="F237" s="74">
        <v>1.8</v>
      </c>
      <c r="G237" s="74">
        <v>21.8</v>
      </c>
      <c r="H237" s="74">
        <v>30.9</v>
      </c>
      <c r="I237" s="12">
        <v>34.200000000000003</v>
      </c>
      <c r="J237" s="12">
        <f t="shared" si="150"/>
        <v>20</v>
      </c>
      <c r="K237" s="12">
        <f t="shared" si="151"/>
        <v>9.0999999999999979</v>
      </c>
      <c r="L237" s="13">
        <f t="shared" si="152"/>
        <v>3.3000000000000043</v>
      </c>
      <c r="M237" s="12">
        <f t="shared" si="153"/>
        <v>8100.0000000000009</v>
      </c>
      <c r="N237" s="5">
        <f t="shared" si="154"/>
        <v>5000</v>
      </c>
      <c r="O237" s="24">
        <f t="shared" si="155"/>
        <v>2274.9999999999995</v>
      </c>
      <c r="P237" s="13">
        <f t="shared" si="156"/>
        <v>0.4549999999999999</v>
      </c>
      <c r="Q237" s="46" t="s">
        <v>93</v>
      </c>
      <c r="R237" s="12"/>
    </row>
    <row r="238" spans="1:18">
      <c r="A238" s="124">
        <v>42332</v>
      </c>
      <c r="B238" s="15" t="s">
        <v>114</v>
      </c>
      <c r="C238" s="12">
        <v>50</v>
      </c>
      <c r="D238" s="13">
        <v>0.25</v>
      </c>
      <c r="E238" s="103">
        <v>5.71</v>
      </c>
      <c r="F238" s="74">
        <v>13.9</v>
      </c>
      <c r="G238" s="74"/>
      <c r="H238" s="74">
        <v>33.4</v>
      </c>
      <c r="I238" s="12">
        <v>39</v>
      </c>
      <c r="J238" s="5">
        <v>0</v>
      </c>
      <c r="K238" s="12">
        <f t="shared" ref="K238:K239" si="157">H238-F238</f>
        <v>19.5</v>
      </c>
      <c r="L238" s="13">
        <f t="shared" si="152"/>
        <v>5.6000000000000014</v>
      </c>
      <c r="M238" s="12">
        <f t="shared" si="153"/>
        <v>6275</v>
      </c>
      <c r="N238" s="5">
        <f t="shared" si="154"/>
        <v>0</v>
      </c>
      <c r="O238" s="24">
        <f t="shared" si="155"/>
        <v>4875</v>
      </c>
      <c r="P238" s="13"/>
      <c r="Q238" s="46" t="s">
        <v>93</v>
      </c>
      <c r="R238" s="12"/>
    </row>
    <row r="239" spans="1:18">
      <c r="A239" s="124">
        <v>42332</v>
      </c>
      <c r="B239" s="15" t="s">
        <v>114</v>
      </c>
      <c r="C239" s="12">
        <v>50</v>
      </c>
      <c r="D239" s="13">
        <v>0.25</v>
      </c>
      <c r="E239" s="103">
        <v>5.7</v>
      </c>
      <c r="F239" s="74">
        <v>15.5</v>
      </c>
      <c r="G239" s="74"/>
      <c r="H239" s="74">
        <v>35.799999999999997</v>
      </c>
      <c r="I239" s="12">
        <v>41.7</v>
      </c>
      <c r="J239" s="5">
        <v>0</v>
      </c>
      <c r="K239" s="12">
        <f t="shared" si="157"/>
        <v>20.299999999999997</v>
      </c>
      <c r="L239" s="13">
        <f t="shared" si="152"/>
        <v>5.9000000000000057</v>
      </c>
      <c r="M239" s="12">
        <f t="shared" si="153"/>
        <v>6550.0000000000009</v>
      </c>
      <c r="N239" s="5">
        <f t="shared" si="154"/>
        <v>0</v>
      </c>
      <c r="O239" s="24">
        <f t="shared" si="155"/>
        <v>5074.9999999999991</v>
      </c>
      <c r="P239" s="13"/>
      <c r="Q239" s="46" t="s">
        <v>93</v>
      </c>
      <c r="R239" s="12"/>
    </row>
    <row r="240" spans="1:18">
      <c r="A240" s="124">
        <v>42340</v>
      </c>
      <c r="B240" s="15" t="s">
        <v>112</v>
      </c>
      <c r="C240" s="12">
        <v>50</v>
      </c>
      <c r="D240" s="13">
        <v>0.25</v>
      </c>
      <c r="E240" s="103">
        <v>7.51</v>
      </c>
      <c r="F240" s="74">
        <v>0.4</v>
      </c>
      <c r="G240" s="74">
        <v>22.9</v>
      </c>
      <c r="H240" s="74">
        <v>31.4</v>
      </c>
      <c r="I240" s="12">
        <v>33.200000000000003</v>
      </c>
      <c r="J240" s="12">
        <f t="shared" ref="J240:J241" si="158">G240-F240</f>
        <v>22.5</v>
      </c>
      <c r="K240" s="12">
        <f t="shared" ref="K240:K241" si="159">H240-G240</f>
        <v>8.5</v>
      </c>
      <c r="L240" s="13">
        <f t="shared" ref="L240:L243" si="160">I240-H240</f>
        <v>1.8000000000000043</v>
      </c>
      <c r="M240" s="12">
        <f t="shared" ref="M240:M243" si="161">((J240+K240+L240)*D240*50000)/C240</f>
        <v>8200.0000000000018</v>
      </c>
      <c r="N240" s="5">
        <f t="shared" ref="N240:N243" si="162">(J240*D240*50000)/C240</f>
        <v>5625</v>
      </c>
      <c r="O240" s="24">
        <f t="shared" ref="O240:O243" si="163">(K240*D240*50000)/C240</f>
        <v>2125</v>
      </c>
      <c r="P240" s="13">
        <f t="shared" ref="P240:P241" si="164">O240/N240</f>
        <v>0.37777777777777777</v>
      </c>
      <c r="Q240" s="46" t="s">
        <v>93</v>
      </c>
      <c r="R240" s="12"/>
    </row>
    <row r="241" spans="1:18">
      <c r="A241" s="124">
        <v>42340</v>
      </c>
      <c r="B241" s="15" t="s">
        <v>112</v>
      </c>
      <c r="C241" s="12">
        <v>50</v>
      </c>
      <c r="D241" s="13">
        <v>0.25</v>
      </c>
      <c r="E241" s="103">
        <v>7.49</v>
      </c>
      <c r="F241" s="74">
        <v>0.4</v>
      </c>
      <c r="G241" s="74">
        <v>21.8</v>
      </c>
      <c r="H241" s="74">
        <v>30.5</v>
      </c>
      <c r="I241" s="12">
        <v>32</v>
      </c>
      <c r="J241" s="12">
        <f t="shared" si="158"/>
        <v>21.400000000000002</v>
      </c>
      <c r="K241" s="12">
        <f t="shared" si="159"/>
        <v>8.6999999999999993</v>
      </c>
      <c r="L241" s="13">
        <f t="shared" si="160"/>
        <v>1.5</v>
      </c>
      <c r="M241" s="12">
        <f t="shared" si="161"/>
        <v>7900</v>
      </c>
      <c r="N241" s="5">
        <f t="shared" si="162"/>
        <v>5350</v>
      </c>
      <c r="O241" s="24">
        <f t="shared" si="163"/>
        <v>2174.9999999999995</v>
      </c>
      <c r="P241" s="13">
        <f t="shared" si="164"/>
        <v>0.40654205607476629</v>
      </c>
      <c r="Q241" s="46" t="s">
        <v>93</v>
      </c>
      <c r="R241" s="12"/>
    </row>
    <row r="242" spans="1:18">
      <c r="A242" s="124">
        <v>42340</v>
      </c>
      <c r="B242" s="15" t="s">
        <v>114</v>
      </c>
      <c r="C242" s="12">
        <v>50</v>
      </c>
      <c r="D242" s="13">
        <v>0.25</v>
      </c>
      <c r="E242" s="103">
        <v>5.38</v>
      </c>
      <c r="F242" s="74">
        <v>2.7</v>
      </c>
      <c r="G242" s="74"/>
      <c r="H242" s="74">
        <v>24.5</v>
      </c>
      <c r="I242" s="12">
        <v>31.1</v>
      </c>
      <c r="J242" s="5">
        <v>0</v>
      </c>
      <c r="K242" s="12">
        <f t="shared" ref="K242:K243" si="165">H242-F242</f>
        <v>21.8</v>
      </c>
      <c r="L242" s="13">
        <f t="shared" si="160"/>
        <v>6.6000000000000014</v>
      </c>
      <c r="M242" s="12">
        <f t="shared" si="161"/>
        <v>7100</v>
      </c>
      <c r="N242" s="5">
        <f t="shared" si="162"/>
        <v>0</v>
      </c>
      <c r="O242" s="24">
        <f t="shared" si="163"/>
        <v>5450</v>
      </c>
      <c r="P242" s="13"/>
      <c r="Q242" s="46" t="s">
        <v>93</v>
      </c>
      <c r="R242" s="12"/>
    </row>
    <row r="243" spans="1:18">
      <c r="A243" s="124">
        <v>42340</v>
      </c>
      <c r="B243" s="15" t="s">
        <v>114</v>
      </c>
      <c r="C243" s="12">
        <v>50</v>
      </c>
      <c r="D243" s="13">
        <v>0.25</v>
      </c>
      <c r="E243" s="103">
        <v>5.38</v>
      </c>
      <c r="F243" s="74">
        <v>6.6</v>
      </c>
      <c r="G243" s="74"/>
      <c r="H243" s="74">
        <v>29</v>
      </c>
      <c r="I243" s="12">
        <v>35.1</v>
      </c>
      <c r="J243" s="5">
        <v>0</v>
      </c>
      <c r="K243" s="12">
        <f t="shared" si="165"/>
        <v>22.4</v>
      </c>
      <c r="L243" s="13">
        <f t="shared" si="160"/>
        <v>6.1000000000000014</v>
      </c>
      <c r="M243" s="12">
        <f t="shared" si="161"/>
        <v>7125</v>
      </c>
      <c r="N243" s="5">
        <f t="shared" si="162"/>
        <v>0</v>
      </c>
      <c r="O243" s="24">
        <f t="shared" si="163"/>
        <v>5600</v>
      </c>
      <c r="P243" s="13"/>
      <c r="Q243" s="46" t="s">
        <v>93</v>
      </c>
      <c r="R243" s="12"/>
    </row>
    <row r="244" spans="1:18">
      <c r="A244" s="124">
        <v>42349</v>
      </c>
      <c r="B244" s="15" t="s">
        <v>112</v>
      </c>
      <c r="C244" s="12">
        <v>50</v>
      </c>
      <c r="D244" s="13">
        <v>0.25</v>
      </c>
      <c r="E244" s="103">
        <v>7.54</v>
      </c>
      <c r="F244" s="74">
        <v>0.4</v>
      </c>
      <c r="G244" s="74">
        <v>23.4</v>
      </c>
      <c r="H244" s="74">
        <v>34</v>
      </c>
      <c r="I244" s="12">
        <v>35</v>
      </c>
      <c r="J244" s="12">
        <f t="shared" ref="J244:J245" si="166">G244-F244</f>
        <v>23</v>
      </c>
      <c r="K244" s="12">
        <f t="shared" ref="K244:K245" si="167">H244-G244</f>
        <v>10.600000000000001</v>
      </c>
      <c r="L244" s="13">
        <f t="shared" ref="L244:L247" si="168">I244-H244</f>
        <v>1</v>
      </c>
      <c r="M244" s="12">
        <f t="shared" ref="M244:M247" si="169">((J244+K244+L244)*D244*50000)/C244</f>
        <v>8650</v>
      </c>
      <c r="N244" s="5">
        <f t="shared" ref="N244:N247" si="170">(J244*D244*50000)/C244</f>
        <v>5750</v>
      </c>
      <c r="O244" s="24">
        <f t="shared" ref="O244:O247" si="171">(K244*D244*50000)/C244</f>
        <v>2650.0000000000005</v>
      </c>
      <c r="P244" s="13">
        <f t="shared" ref="P244:P245" si="172">O244/N244</f>
        <v>0.46086956521739136</v>
      </c>
      <c r="Q244" s="46" t="s">
        <v>93</v>
      </c>
      <c r="R244" s="12"/>
    </row>
    <row r="245" spans="1:18">
      <c r="A245" s="124">
        <v>42349</v>
      </c>
      <c r="B245" s="15" t="s">
        <v>112</v>
      </c>
      <c r="C245" s="12">
        <v>50</v>
      </c>
      <c r="D245" s="13">
        <v>0.25</v>
      </c>
      <c r="E245" s="103">
        <v>7.55</v>
      </c>
      <c r="F245" s="74">
        <v>0.9</v>
      </c>
      <c r="G245" s="74">
        <v>22.7</v>
      </c>
      <c r="H245" s="74">
        <v>32.700000000000003</v>
      </c>
      <c r="I245" s="12">
        <v>34.299999999999997</v>
      </c>
      <c r="J245" s="12">
        <f t="shared" si="166"/>
        <v>21.8</v>
      </c>
      <c r="K245" s="12">
        <f t="shared" si="167"/>
        <v>10.000000000000004</v>
      </c>
      <c r="L245" s="13">
        <f t="shared" si="168"/>
        <v>1.5999999999999943</v>
      </c>
      <c r="M245" s="12">
        <f t="shared" si="169"/>
        <v>8350</v>
      </c>
      <c r="N245" s="5">
        <f t="shared" si="170"/>
        <v>5450</v>
      </c>
      <c r="O245" s="24">
        <f t="shared" si="171"/>
        <v>2500.0000000000009</v>
      </c>
      <c r="P245" s="13">
        <f t="shared" si="172"/>
        <v>0.45871559633027542</v>
      </c>
      <c r="Q245" s="46" t="s">
        <v>93</v>
      </c>
      <c r="R245" s="12"/>
    </row>
    <row r="246" spans="1:18">
      <c r="A246" s="124">
        <v>42349</v>
      </c>
      <c r="B246" s="15" t="s">
        <v>114</v>
      </c>
      <c r="C246" s="12">
        <v>50</v>
      </c>
      <c r="D246" s="13">
        <v>0.25</v>
      </c>
      <c r="E246" s="103">
        <v>4.95</v>
      </c>
      <c r="F246" s="74">
        <v>16.5</v>
      </c>
      <c r="G246" s="74"/>
      <c r="H246" s="74">
        <v>35.5</v>
      </c>
      <c r="I246" s="12">
        <v>43.8</v>
      </c>
      <c r="J246" s="5">
        <v>0</v>
      </c>
      <c r="K246" s="12">
        <f t="shared" ref="K246:K247" si="173">H246-F246</f>
        <v>19</v>
      </c>
      <c r="L246" s="13">
        <f t="shared" si="168"/>
        <v>8.2999999999999972</v>
      </c>
      <c r="M246" s="12">
        <f t="shared" si="169"/>
        <v>6824.9999999999991</v>
      </c>
      <c r="N246" s="5">
        <f t="shared" si="170"/>
        <v>0</v>
      </c>
      <c r="O246" s="24">
        <f t="shared" si="171"/>
        <v>4750</v>
      </c>
      <c r="P246" s="13"/>
      <c r="Q246" s="46" t="s">
        <v>93</v>
      </c>
      <c r="R246" s="12" t="s">
        <v>239</v>
      </c>
    </row>
    <row r="247" spans="1:18">
      <c r="A247" s="124">
        <v>42349</v>
      </c>
      <c r="B247" s="15" t="s">
        <v>114</v>
      </c>
      <c r="C247" s="12">
        <v>50</v>
      </c>
      <c r="D247" s="13">
        <v>0.25</v>
      </c>
      <c r="E247" s="103">
        <v>4.96</v>
      </c>
      <c r="F247" s="74">
        <v>17.899999999999999</v>
      </c>
      <c r="G247" s="74"/>
      <c r="H247" s="74">
        <v>37.299999999999997</v>
      </c>
      <c r="I247" s="12">
        <v>46.4</v>
      </c>
      <c r="J247" s="5">
        <v>0</v>
      </c>
      <c r="K247" s="12">
        <f t="shared" si="173"/>
        <v>19.399999999999999</v>
      </c>
      <c r="L247" s="13">
        <f t="shared" si="168"/>
        <v>9.1000000000000014</v>
      </c>
      <c r="M247" s="12">
        <f t="shared" si="169"/>
        <v>7125</v>
      </c>
      <c r="N247" s="5">
        <f t="shared" si="170"/>
        <v>0</v>
      </c>
      <c r="O247" s="24">
        <f t="shared" si="171"/>
        <v>4849.9999999999991</v>
      </c>
      <c r="P247" s="13"/>
      <c r="Q247" s="46" t="s">
        <v>93</v>
      </c>
      <c r="R247" s="12"/>
    </row>
    <row r="248" spans="1:18">
      <c r="A248" s="124">
        <v>42361</v>
      </c>
      <c r="B248" s="15" t="s">
        <v>112</v>
      </c>
      <c r="C248" s="12">
        <v>50</v>
      </c>
      <c r="D248" s="13">
        <v>0.25</v>
      </c>
      <c r="E248" s="103">
        <v>7.46</v>
      </c>
      <c r="F248" s="74">
        <v>1.9</v>
      </c>
      <c r="G248" s="74">
        <v>22.5</v>
      </c>
      <c r="H248" s="74">
        <v>31.5</v>
      </c>
      <c r="I248" s="12">
        <v>33.200000000000003</v>
      </c>
      <c r="J248" s="12">
        <f t="shared" ref="J248:J249" si="174">G248-F248</f>
        <v>20.6</v>
      </c>
      <c r="K248" s="12">
        <f t="shared" ref="K248:K249" si="175">H248-G248</f>
        <v>9</v>
      </c>
      <c r="L248" s="13">
        <f t="shared" ref="L248:L251" si="176">I248-H248</f>
        <v>1.7000000000000028</v>
      </c>
      <c r="M248" s="12">
        <f t="shared" ref="M248:M251" si="177">((J248+K248+L248)*D248*50000)/C248</f>
        <v>7825.0000000000009</v>
      </c>
      <c r="N248" s="5">
        <f t="shared" ref="N248:N251" si="178">(J248*D248*50000)/C248</f>
        <v>5150.0000000000009</v>
      </c>
      <c r="O248" s="24">
        <f t="shared" ref="O248:O251" si="179">(K248*D248*50000)/C248</f>
        <v>2250</v>
      </c>
      <c r="P248" s="13">
        <f t="shared" ref="P248:P249" si="180">O248/N248</f>
        <v>0.43689320388349506</v>
      </c>
      <c r="Q248" s="46" t="s">
        <v>93</v>
      </c>
      <c r="R248" s="12"/>
    </row>
    <row r="249" spans="1:18">
      <c r="A249" s="124">
        <v>42361</v>
      </c>
      <c r="B249" s="15" t="s">
        <v>112</v>
      </c>
      <c r="C249" s="12">
        <v>50</v>
      </c>
      <c r="D249" s="13">
        <v>0.25</v>
      </c>
      <c r="E249" s="103">
        <v>7.45</v>
      </c>
      <c r="F249" s="74">
        <v>0.5</v>
      </c>
      <c r="G249" s="74">
        <v>20.6</v>
      </c>
      <c r="H249" s="74">
        <v>29.6</v>
      </c>
      <c r="I249" s="12">
        <v>31</v>
      </c>
      <c r="J249" s="12">
        <f t="shared" si="174"/>
        <v>20.100000000000001</v>
      </c>
      <c r="K249" s="12">
        <f t="shared" si="175"/>
        <v>9</v>
      </c>
      <c r="L249" s="13">
        <f t="shared" si="176"/>
        <v>1.3999999999999986</v>
      </c>
      <c r="M249" s="12">
        <f t="shared" si="177"/>
        <v>7625</v>
      </c>
      <c r="N249" s="5">
        <f t="shared" si="178"/>
        <v>5025.0000000000009</v>
      </c>
      <c r="O249" s="24">
        <f t="shared" si="179"/>
        <v>2250</v>
      </c>
      <c r="P249" s="13">
        <f t="shared" si="180"/>
        <v>0.44776119402985065</v>
      </c>
      <c r="Q249" s="46" t="s">
        <v>93</v>
      </c>
      <c r="R249" s="12"/>
    </row>
    <row r="250" spans="1:18">
      <c r="A250" s="124">
        <v>42361</v>
      </c>
      <c r="B250" s="15" t="s">
        <v>114</v>
      </c>
      <c r="C250" s="12">
        <v>50</v>
      </c>
      <c r="D250" s="13">
        <v>0.25</v>
      </c>
      <c r="E250" s="103">
        <v>5.5</v>
      </c>
      <c r="F250" s="74">
        <v>0.5</v>
      </c>
      <c r="G250" s="74"/>
      <c r="H250" s="74">
        <v>22.9</v>
      </c>
      <c r="I250" s="12">
        <v>28.2</v>
      </c>
      <c r="J250" s="5">
        <v>0</v>
      </c>
      <c r="K250" s="12">
        <f t="shared" ref="K250:K251" si="181">H250-F250</f>
        <v>22.4</v>
      </c>
      <c r="L250" s="13">
        <f t="shared" si="176"/>
        <v>5.3000000000000007</v>
      </c>
      <c r="M250" s="12">
        <f t="shared" si="177"/>
        <v>6925</v>
      </c>
      <c r="N250" s="5">
        <f t="shared" si="178"/>
        <v>0</v>
      </c>
      <c r="O250" s="24">
        <f t="shared" si="179"/>
        <v>5600</v>
      </c>
      <c r="P250" s="13"/>
      <c r="Q250" s="46" t="s">
        <v>93</v>
      </c>
      <c r="R250" s="12"/>
    </row>
    <row r="251" spans="1:18">
      <c r="A251" s="124">
        <v>42361</v>
      </c>
      <c r="B251" s="15" t="s">
        <v>114</v>
      </c>
      <c r="C251" s="12">
        <v>50</v>
      </c>
      <c r="D251" s="13">
        <v>0.25</v>
      </c>
      <c r="E251" s="103">
        <v>5.51</v>
      </c>
      <c r="F251" s="74">
        <v>6.9</v>
      </c>
      <c r="G251" s="74"/>
      <c r="H251" s="74">
        <v>28</v>
      </c>
      <c r="I251" s="12">
        <v>34.299999999999997</v>
      </c>
      <c r="J251" s="5">
        <v>0</v>
      </c>
      <c r="K251" s="12">
        <f t="shared" si="181"/>
        <v>21.1</v>
      </c>
      <c r="L251" s="13">
        <f t="shared" si="176"/>
        <v>6.2999999999999972</v>
      </c>
      <c r="M251" s="12">
        <f t="shared" si="177"/>
        <v>6850</v>
      </c>
      <c r="N251" s="5">
        <f t="shared" si="178"/>
        <v>0</v>
      </c>
      <c r="O251" s="24">
        <f t="shared" si="179"/>
        <v>5275</v>
      </c>
      <c r="P251" s="13"/>
      <c r="Q251" s="46" t="s">
        <v>93</v>
      </c>
      <c r="R251" s="12"/>
    </row>
    <row r="252" spans="1:18">
      <c r="A252" s="124">
        <v>42390</v>
      </c>
      <c r="B252" s="15" t="s">
        <v>112</v>
      </c>
      <c r="C252" s="12">
        <v>50</v>
      </c>
      <c r="D252" s="13">
        <v>0.25</v>
      </c>
      <c r="E252" s="103">
        <v>7.59</v>
      </c>
      <c r="F252" s="74">
        <v>2.2000000000000002</v>
      </c>
      <c r="G252" s="74">
        <v>30.2</v>
      </c>
      <c r="H252" s="74">
        <v>40</v>
      </c>
      <c r="I252" s="12">
        <v>42.7</v>
      </c>
      <c r="J252" s="12">
        <f t="shared" ref="J252:J253" si="182">G252-F252</f>
        <v>28</v>
      </c>
      <c r="K252" s="12">
        <f t="shared" ref="K252:K253" si="183">H252-G252</f>
        <v>9.8000000000000007</v>
      </c>
      <c r="L252" s="13">
        <f t="shared" ref="L252:L253" si="184">I252-H252</f>
        <v>2.7000000000000028</v>
      </c>
      <c r="M252" s="12">
        <f t="shared" ref="M252:M253" si="185">((J252+K252+L252)*D252*50000)/C252</f>
        <v>10125</v>
      </c>
      <c r="N252" s="5">
        <f t="shared" ref="N252:N253" si="186">(J252*D252*50000)/C252</f>
        <v>7000</v>
      </c>
      <c r="O252" s="24">
        <f t="shared" ref="O252:O253" si="187">(K252*D252*50000)/C252</f>
        <v>2450.0000000000005</v>
      </c>
      <c r="P252" s="13">
        <f t="shared" ref="P252:P253" si="188">O252/N252</f>
        <v>0.35000000000000009</v>
      </c>
      <c r="Q252" s="46" t="s">
        <v>93</v>
      </c>
      <c r="R252" s="12" t="s">
        <v>224</v>
      </c>
    </row>
    <row r="253" spans="1:18">
      <c r="A253" s="124">
        <v>42390</v>
      </c>
      <c r="B253" s="15" t="s">
        <v>112</v>
      </c>
      <c r="C253" s="12">
        <v>50</v>
      </c>
      <c r="D253" s="13">
        <v>0.25</v>
      </c>
      <c r="E253" s="103">
        <v>7.6</v>
      </c>
      <c r="F253" s="74">
        <v>2.2000000000000002</v>
      </c>
      <c r="G253" s="74">
        <v>29.2</v>
      </c>
      <c r="H253" s="74">
        <v>39.9</v>
      </c>
      <c r="I253" s="12">
        <v>42</v>
      </c>
      <c r="J253" s="12">
        <f t="shared" si="182"/>
        <v>27</v>
      </c>
      <c r="K253" s="12">
        <f t="shared" si="183"/>
        <v>10.7</v>
      </c>
      <c r="L253" s="13">
        <f t="shared" si="184"/>
        <v>2.1000000000000014</v>
      </c>
      <c r="M253" s="12">
        <f t="shared" si="185"/>
        <v>9950.0000000000018</v>
      </c>
      <c r="N253" s="5">
        <f t="shared" si="186"/>
        <v>6750</v>
      </c>
      <c r="O253" s="24">
        <f t="shared" si="187"/>
        <v>2675</v>
      </c>
      <c r="P253" s="13">
        <f t="shared" si="188"/>
        <v>0.39629629629629631</v>
      </c>
      <c r="Q253" s="46" t="s">
        <v>93</v>
      </c>
      <c r="R253" s="12"/>
    </row>
    <row r="254" spans="1:18">
      <c r="A254" s="124">
        <v>42390</v>
      </c>
      <c r="B254" s="15" t="s">
        <v>114</v>
      </c>
      <c r="C254" s="12">
        <v>50</v>
      </c>
      <c r="D254" s="13">
        <v>0.25</v>
      </c>
      <c r="E254" s="103">
        <v>5.94</v>
      </c>
      <c r="F254" s="74">
        <v>0.8</v>
      </c>
      <c r="G254" s="74">
        <v>2.5</v>
      </c>
      <c r="H254" s="74">
        <v>27.6</v>
      </c>
      <c r="I254" s="12">
        <v>34.299999999999997</v>
      </c>
      <c r="J254" s="12">
        <f t="shared" ref="J254:J257" si="189">G254-F254</f>
        <v>1.7</v>
      </c>
      <c r="K254" s="12">
        <f t="shared" ref="K254:K257" si="190">H254-G254</f>
        <v>25.1</v>
      </c>
      <c r="L254" s="13">
        <f t="shared" ref="L254:L259" si="191">I254-H254</f>
        <v>6.6999999999999957</v>
      </c>
      <c r="M254" s="12">
        <f t="shared" ref="M254:M259" si="192">((J254+K254+L254)*D254*50000)/C254</f>
        <v>8375</v>
      </c>
      <c r="N254" s="5">
        <f t="shared" ref="N254:N259" si="193">(J254*D254*50000)/C254</f>
        <v>425</v>
      </c>
      <c r="O254" s="24">
        <f t="shared" ref="O254:O259" si="194">(K254*D254*50000)/C254</f>
        <v>6275</v>
      </c>
      <c r="P254" s="13">
        <f t="shared" ref="P254:P257" si="195">O254/N254</f>
        <v>14.764705882352942</v>
      </c>
      <c r="Q254" s="46" t="s">
        <v>93</v>
      </c>
      <c r="R254" s="12"/>
    </row>
    <row r="255" spans="1:18">
      <c r="A255" s="124">
        <v>42390</v>
      </c>
      <c r="B255" s="15" t="s">
        <v>114</v>
      </c>
      <c r="C255" s="12">
        <v>50</v>
      </c>
      <c r="D255" s="13">
        <v>0.25</v>
      </c>
      <c r="E255" s="103">
        <v>5.92</v>
      </c>
      <c r="F255" s="74">
        <v>1.8</v>
      </c>
      <c r="G255" s="74">
        <v>3.6</v>
      </c>
      <c r="H255" s="74">
        <v>29.2</v>
      </c>
      <c r="I255" s="12">
        <v>35.200000000000003</v>
      </c>
      <c r="J255" s="12">
        <f t="shared" si="189"/>
        <v>1.8</v>
      </c>
      <c r="K255" s="12">
        <f t="shared" si="190"/>
        <v>25.599999999999998</v>
      </c>
      <c r="L255" s="13">
        <f t="shared" si="191"/>
        <v>6.0000000000000036</v>
      </c>
      <c r="M255" s="12">
        <f t="shared" si="192"/>
        <v>8350.0000000000018</v>
      </c>
      <c r="N255" s="5">
        <f t="shared" si="193"/>
        <v>450</v>
      </c>
      <c r="O255" s="24">
        <f t="shared" si="194"/>
        <v>6400</v>
      </c>
      <c r="P255" s="13">
        <f t="shared" si="195"/>
        <v>14.222222222222221</v>
      </c>
      <c r="Q255" s="46" t="s">
        <v>93</v>
      </c>
      <c r="R255" s="12"/>
    </row>
    <row r="256" spans="1:18">
      <c r="A256" s="124">
        <v>42404</v>
      </c>
      <c r="B256" s="15" t="s">
        <v>112</v>
      </c>
      <c r="C256" s="12">
        <v>50</v>
      </c>
      <c r="D256" s="13">
        <v>0.25</v>
      </c>
      <c r="E256" s="103">
        <v>7.64</v>
      </c>
      <c r="F256" s="74">
        <v>0.9</v>
      </c>
      <c r="G256" s="74">
        <v>29.8</v>
      </c>
      <c r="H256" s="74">
        <v>39</v>
      </c>
      <c r="I256" s="12">
        <v>40.299999999999997</v>
      </c>
      <c r="J256" s="12">
        <f t="shared" si="189"/>
        <v>28.900000000000002</v>
      </c>
      <c r="K256" s="12">
        <f t="shared" si="190"/>
        <v>9.1999999999999993</v>
      </c>
      <c r="L256" s="13">
        <f t="shared" si="191"/>
        <v>1.2999999999999972</v>
      </c>
      <c r="M256" s="12">
        <f t="shared" si="192"/>
        <v>9850</v>
      </c>
      <c r="N256" s="5">
        <f t="shared" si="193"/>
        <v>7225</v>
      </c>
      <c r="O256" s="24">
        <f t="shared" si="194"/>
        <v>2299.9999999999995</v>
      </c>
      <c r="P256" s="13">
        <f t="shared" si="195"/>
        <v>0.3183391003460207</v>
      </c>
      <c r="Q256" s="46" t="s">
        <v>93</v>
      </c>
      <c r="R256" s="12"/>
    </row>
    <row r="257" spans="1:18">
      <c r="A257" s="124">
        <v>42404</v>
      </c>
      <c r="B257" s="15" t="s">
        <v>112</v>
      </c>
      <c r="C257" s="12">
        <v>50</v>
      </c>
      <c r="D257" s="13">
        <v>0.25</v>
      </c>
      <c r="E257" s="103">
        <v>7.65</v>
      </c>
      <c r="F257" s="74">
        <v>0.9</v>
      </c>
      <c r="G257" s="74">
        <v>28.7</v>
      </c>
      <c r="H257" s="74">
        <v>38.799999999999997</v>
      </c>
      <c r="I257" s="12">
        <v>40.299999999999997</v>
      </c>
      <c r="J257" s="12">
        <f t="shared" si="189"/>
        <v>27.8</v>
      </c>
      <c r="K257" s="12">
        <f t="shared" si="190"/>
        <v>10.099999999999998</v>
      </c>
      <c r="L257" s="13">
        <f t="shared" si="191"/>
        <v>1.5</v>
      </c>
      <c r="M257" s="12">
        <f t="shared" si="192"/>
        <v>9850</v>
      </c>
      <c r="N257" s="5">
        <f t="shared" si="193"/>
        <v>6950</v>
      </c>
      <c r="O257" s="24">
        <f t="shared" si="194"/>
        <v>2524.9999999999995</v>
      </c>
      <c r="P257" s="13">
        <f t="shared" si="195"/>
        <v>0.36330935251798557</v>
      </c>
      <c r="Q257" s="46" t="s">
        <v>93</v>
      </c>
      <c r="R257" s="12"/>
    </row>
    <row r="258" spans="1:18">
      <c r="A258" s="124">
        <v>42404</v>
      </c>
      <c r="B258" s="15" t="s">
        <v>114</v>
      </c>
      <c r="C258" s="12">
        <v>50</v>
      </c>
      <c r="D258" s="13">
        <v>0.25</v>
      </c>
      <c r="E258" s="103">
        <v>5.5</v>
      </c>
      <c r="F258" s="74">
        <v>2.9</v>
      </c>
      <c r="G258" s="74"/>
      <c r="H258" s="74">
        <v>26.8</v>
      </c>
      <c r="I258" s="12">
        <v>33.9</v>
      </c>
      <c r="J258" s="5">
        <v>0</v>
      </c>
      <c r="K258" s="12">
        <f t="shared" ref="K258:K259" si="196">H258-F258</f>
        <v>23.900000000000002</v>
      </c>
      <c r="L258" s="13">
        <f t="shared" si="191"/>
        <v>7.0999999999999979</v>
      </c>
      <c r="M258" s="12">
        <f t="shared" si="192"/>
        <v>7750</v>
      </c>
      <c r="N258" s="5">
        <f t="shared" si="193"/>
        <v>0</v>
      </c>
      <c r="O258" s="24">
        <f t="shared" si="194"/>
        <v>5975</v>
      </c>
      <c r="P258" s="13"/>
      <c r="Q258" s="46" t="s">
        <v>93</v>
      </c>
      <c r="R258" s="12"/>
    </row>
    <row r="259" spans="1:18">
      <c r="A259" s="124">
        <v>42404</v>
      </c>
      <c r="B259" s="15" t="s">
        <v>114</v>
      </c>
      <c r="C259" s="12">
        <v>50</v>
      </c>
      <c r="D259" s="13">
        <v>0.25</v>
      </c>
      <c r="E259" s="103">
        <v>5.48</v>
      </c>
      <c r="F259" s="74">
        <v>1.6</v>
      </c>
      <c r="G259" s="74"/>
      <c r="H259" s="74">
        <v>25</v>
      </c>
      <c r="I259" s="12">
        <v>31.6</v>
      </c>
      <c r="J259" s="5">
        <v>0</v>
      </c>
      <c r="K259" s="12">
        <f t="shared" si="196"/>
        <v>23.4</v>
      </c>
      <c r="L259" s="13">
        <f t="shared" si="191"/>
        <v>6.6000000000000014</v>
      </c>
      <c r="M259" s="12">
        <f t="shared" si="192"/>
        <v>7500</v>
      </c>
      <c r="N259" s="5">
        <f t="shared" si="193"/>
        <v>0</v>
      </c>
      <c r="O259" s="24">
        <f t="shared" si="194"/>
        <v>5850</v>
      </c>
      <c r="P259" s="13"/>
      <c r="Q259" s="46" t="s">
        <v>93</v>
      </c>
      <c r="R259" s="12"/>
    </row>
    <row r="260" spans="1:18">
      <c r="A260" s="124">
        <v>42432</v>
      </c>
      <c r="B260" s="15" t="s">
        <v>112</v>
      </c>
      <c r="C260" s="12">
        <v>50</v>
      </c>
      <c r="D260" s="13">
        <v>0.25</v>
      </c>
      <c r="E260" s="103">
        <v>7.66</v>
      </c>
      <c r="F260" s="74">
        <v>1.3</v>
      </c>
      <c r="G260" s="74">
        <v>28.2</v>
      </c>
      <c r="H260" s="74">
        <v>38.799999999999997</v>
      </c>
      <c r="I260" s="12">
        <v>41</v>
      </c>
      <c r="J260" s="12">
        <f t="shared" ref="J260:J261" si="197">G260-F260</f>
        <v>26.9</v>
      </c>
      <c r="K260" s="12">
        <f t="shared" ref="K260:K261" si="198">H260-G260</f>
        <v>10.599999999999998</v>
      </c>
      <c r="L260" s="13">
        <f t="shared" ref="L260:L261" si="199">I260-H260</f>
        <v>2.2000000000000028</v>
      </c>
      <c r="M260" s="12">
        <f t="shared" ref="M260:M261" si="200">((J260+K260+L260)*D260*50000)/C260</f>
        <v>9925.0000000000018</v>
      </c>
      <c r="N260" s="5">
        <f t="shared" ref="N260:N261" si="201">(J260*D260*50000)/C260</f>
        <v>6725</v>
      </c>
      <c r="O260" s="24">
        <f t="shared" ref="O260:O261" si="202">(K260*D260*50000)/C260</f>
        <v>2649.9999999999995</v>
      </c>
      <c r="P260" s="13">
        <f t="shared" ref="P260:P261" si="203">O260/N260</f>
        <v>0.39405204460966536</v>
      </c>
      <c r="Q260" s="46" t="s">
        <v>93</v>
      </c>
      <c r="R260" s="12" t="s">
        <v>241</v>
      </c>
    </row>
    <row r="261" spans="1:18">
      <c r="A261" s="124">
        <v>42432</v>
      </c>
      <c r="B261" s="15" t="s">
        <v>112</v>
      </c>
      <c r="C261" s="12">
        <v>50</v>
      </c>
      <c r="D261" s="13">
        <v>0.25</v>
      </c>
      <c r="E261" s="103">
        <v>7.64</v>
      </c>
      <c r="F261" s="74">
        <v>0.7</v>
      </c>
      <c r="G261" s="74">
        <v>25.9</v>
      </c>
      <c r="H261" s="74">
        <v>36.5</v>
      </c>
      <c r="I261" s="12">
        <v>38.4</v>
      </c>
      <c r="J261" s="12">
        <f t="shared" si="197"/>
        <v>25.2</v>
      </c>
      <c r="K261" s="12">
        <f t="shared" si="198"/>
        <v>10.600000000000001</v>
      </c>
      <c r="L261" s="13">
        <f t="shared" si="199"/>
        <v>1.8999999999999986</v>
      </c>
      <c r="M261" s="12">
        <f t="shared" si="200"/>
        <v>9424.9999999999982</v>
      </c>
      <c r="N261" s="5">
        <f t="shared" si="201"/>
        <v>6300</v>
      </c>
      <c r="O261" s="24">
        <f t="shared" si="202"/>
        <v>2650.0000000000005</v>
      </c>
      <c r="P261" s="13">
        <f t="shared" si="203"/>
        <v>0.42063492063492069</v>
      </c>
      <c r="Q261" s="46" t="s">
        <v>93</v>
      </c>
      <c r="R261" s="12" t="s">
        <v>242</v>
      </c>
    </row>
    <row r="262" spans="1:18">
      <c r="A262" s="124">
        <v>42432</v>
      </c>
      <c r="B262" s="15" t="s">
        <v>112</v>
      </c>
      <c r="C262" s="12">
        <v>50</v>
      </c>
      <c r="D262" s="13">
        <v>0.25</v>
      </c>
      <c r="E262" s="103">
        <v>7.65</v>
      </c>
      <c r="F262" s="74">
        <v>0.4</v>
      </c>
      <c r="G262" s="74">
        <v>25</v>
      </c>
      <c r="H262" s="74">
        <v>36.4</v>
      </c>
      <c r="I262" s="12">
        <v>37.9</v>
      </c>
      <c r="J262" s="12">
        <f t="shared" ref="J262" si="204">G262-F262</f>
        <v>24.6</v>
      </c>
      <c r="K262" s="12">
        <f t="shared" ref="K262" si="205">H262-G262</f>
        <v>11.399999999999999</v>
      </c>
      <c r="L262" s="13">
        <f t="shared" ref="L262" si="206">I262-H262</f>
        <v>1.5</v>
      </c>
      <c r="M262" s="12">
        <f t="shared" ref="M262" si="207">((J262+K262+L262)*D262*50000)/C262</f>
        <v>9375</v>
      </c>
      <c r="N262" s="5">
        <f t="shared" ref="N262" si="208">(J262*D262*50000)/C262</f>
        <v>6150</v>
      </c>
      <c r="O262" s="24">
        <f t="shared" ref="O262" si="209">(K262*D262*50000)/C262</f>
        <v>2849.9999999999995</v>
      </c>
      <c r="P262" s="13">
        <f t="shared" ref="P262" si="210">O262/N262</f>
        <v>0.46341463414634138</v>
      </c>
      <c r="Q262" s="46" t="s">
        <v>93</v>
      </c>
      <c r="R262" s="12" t="s">
        <v>242</v>
      </c>
    </row>
    <row r="263" spans="1:18">
      <c r="A263" s="124">
        <v>42432</v>
      </c>
      <c r="B263" s="15" t="s">
        <v>112</v>
      </c>
      <c r="C263" s="12">
        <v>50</v>
      </c>
      <c r="D263" s="13">
        <v>0.25</v>
      </c>
      <c r="E263" s="103">
        <v>7.66</v>
      </c>
      <c r="F263" s="74">
        <v>0.7</v>
      </c>
      <c r="G263" s="74">
        <v>26.1</v>
      </c>
      <c r="H263" s="74">
        <v>37.6</v>
      </c>
      <c r="I263" s="12">
        <v>37.9</v>
      </c>
      <c r="J263" s="12">
        <f t="shared" ref="J263" si="211">G263-F263</f>
        <v>25.400000000000002</v>
      </c>
      <c r="K263" s="12">
        <f t="shared" ref="K263" si="212">H263-G263</f>
        <v>11.5</v>
      </c>
      <c r="L263" s="13">
        <f t="shared" ref="L263:L268" si="213">I263-H263</f>
        <v>0.29999999999999716</v>
      </c>
      <c r="M263" s="12">
        <f t="shared" ref="M263:M268" si="214">((J263+K263+L263)*D263*50000)/C263</f>
        <v>9300.0000000000018</v>
      </c>
      <c r="N263" s="5">
        <f t="shared" ref="N263:N268" si="215">(J263*D263*50000)/C263</f>
        <v>6350</v>
      </c>
      <c r="O263" s="24">
        <f t="shared" ref="O263:O268" si="216">(K263*D263*50000)/C263</f>
        <v>2875</v>
      </c>
      <c r="P263" s="13">
        <f t="shared" ref="P263" si="217">O263/N263</f>
        <v>0.452755905511811</v>
      </c>
      <c r="Q263" s="46" t="s">
        <v>93</v>
      </c>
      <c r="R263" s="12" t="s">
        <v>241</v>
      </c>
    </row>
    <row r="264" spans="1:18">
      <c r="A264" s="124">
        <v>42432</v>
      </c>
      <c r="B264" s="15" t="s">
        <v>114</v>
      </c>
      <c r="C264" s="12">
        <v>50</v>
      </c>
      <c r="D264" s="13">
        <v>0.25</v>
      </c>
      <c r="E264" s="103">
        <v>5.52</v>
      </c>
      <c r="F264" s="74">
        <v>0.5</v>
      </c>
      <c r="G264" s="74"/>
      <c r="H264" s="74">
        <v>20.100000000000001</v>
      </c>
      <c r="I264" s="12">
        <v>25</v>
      </c>
      <c r="J264" s="5">
        <v>0</v>
      </c>
      <c r="K264" s="12">
        <f t="shared" ref="K264:K267" si="218">H264-F264</f>
        <v>19.600000000000001</v>
      </c>
      <c r="L264" s="13">
        <f t="shared" si="213"/>
        <v>4.8999999999999986</v>
      </c>
      <c r="M264" s="12">
        <f t="shared" si="214"/>
        <v>6125</v>
      </c>
      <c r="N264" s="5">
        <f t="shared" si="215"/>
        <v>0</v>
      </c>
      <c r="O264" s="24">
        <f t="shared" si="216"/>
        <v>4900.0000000000009</v>
      </c>
      <c r="P264" s="13"/>
      <c r="Q264" s="46" t="s">
        <v>93</v>
      </c>
      <c r="R264" s="12" t="s">
        <v>242</v>
      </c>
    </row>
    <row r="265" spans="1:18">
      <c r="A265" s="124">
        <v>42432</v>
      </c>
      <c r="B265" s="15" t="s">
        <v>114</v>
      </c>
      <c r="C265" s="12">
        <v>50</v>
      </c>
      <c r="D265" s="13">
        <v>0.25</v>
      </c>
      <c r="E265" s="103">
        <v>5.53</v>
      </c>
      <c r="F265" s="74">
        <v>2.7</v>
      </c>
      <c r="G265" s="74"/>
      <c r="H265" s="74">
        <v>23</v>
      </c>
      <c r="I265" s="12">
        <v>28.2</v>
      </c>
      <c r="J265" s="5">
        <v>0</v>
      </c>
      <c r="K265" s="12">
        <f t="shared" si="218"/>
        <v>20.3</v>
      </c>
      <c r="L265" s="13">
        <f t="shared" si="213"/>
        <v>5.1999999999999993</v>
      </c>
      <c r="M265" s="12">
        <f t="shared" si="214"/>
        <v>6375</v>
      </c>
      <c r="N265" s="5">
        <f t="shared" si="215"/>
        <v>0</v>
      </c>
      <c r="O265" s="24">
        <f t="shared" si="216"/>
        <v>5075</v>
      </c>
      <c r="P265" s="13"/>
      <c r="Q265" s="46" t="s">
        <v>93</v>
      </c>
      <c r="R265" s="12" t="s">
        <v>241</v>
      </c>
    </row>
    <row r="266" spans="1:18">
      <c r="A266" s="124">
        <v>42432</v>
      </c>
      <c r="B266" s="15" t="s">
        <v>114</v>
      </c>
      <c r="C266" s="12">
        <v>50</v>
      </c>
      <c r="D266" s="13">
        <v>0.25</v>
      </c>
      <c r="E266" s="103">
        <v>5.52</v>
      </c>
      <c r="F266" s="74">
        <v>0.5</v>
      </c>
      <c r="G266" s="74"/>
      <c r="H266" s="74">
        <v>21</v>
      </c>
      <c r="I266" s="12">
        <v>26.1</v>
      </c>
      <c r="J266" s="5">
        <v>0</v>
      </c>
      <c r="K266" s="12">
        <f t="shared" si="218"/>
        <v>20.5</v>
      </c>
      <c r="L266" s="13">
        <f t="shared" si="213"/>
        <v>5.1000000000000014</v>
      </c>
      <c r="M266" s="12">
        <f t="shared" si="214"/>
        <v>6400</v>
      </c>
      <c r="N266" s="5">
        <f t="shared" si="215"/>
        <v>0</v>
      </c>
      <c r="O266" s="24">
        <f t="shared" si="216"/>
        <v>5125</v>
      </c>
      <c r="P266" s="13"/>
      <c r="Q266" s="46" t="s">
        <v>93</v>
      </c>
      <c r="R266" s="12" t="s">
        <v>242</v>
      </c>
    </row>
    <row r="267" spans="1:18">
      <c r="A267" s="124">
        <v>42432</v>
      </c>
      <c r="B267" s="15" t="s">
        <v>114</v>
      </c>
      <c r="C267" s="12">
        <v>50</v>
      </c>
      <c r="D267" s="13">
        <v>0.25</v>
      </c>
      <c r="E267" s="103">
        <v>5.53</v>
      </c>
      <c r="F267" s="74">
        <v>10.9</v>
      </c>
      <c r="G267" s="74"/>
      <c r="H267" s="74">
        <v>30.8</v>
      </c>
      <c r="I267" s="12">
        <v>35.9</v>
      </c>
      <c r="J267" s="5">
        <v>0</v>
      </c>
      <c r="K267" s="12">
        <f t="shared" si="218"/>
        <v>19.899999999999999</v>
      </c>
      <c r="L267" s="13">
        <f t="shared" si="213"/>
        <v>5.0999999999999979</v>
      </c>
      <c r="M267" s="12">
        <f t="shared" si="214"/>
        <v>6249.9999999999991</v>
      </c>
      <c r="N267" s="5">
        <f t="shared" si="215"/>
        <v>0</v>
      </c>
      <c r="O267" s="24">
        <f t="shared" si="216"/>
        <v>4974.9999999999991</v>
      </c>
      <c r="P267" s="13"/>
      <c r="Q267" s="46" t="s">
        <v>93</v>
      </c>
      <c r="R267" s="12" t="s">
        <v>241</v>
      </c>
    </row>
    <row r="268" spans="1:18">
      <c r="A268" s="124">
        <v>42479</v>
      </c>
      <c r="B268" s="15" t="s">
        <v>112</v>
      </c>
      <c r="C268" s="12">
        <v>50</v>
      </c>
      <c r="D268" s="13">
        <v>0.25</v>
      </c>
      <c r="E268" s="103">
        <v>7.58</v>
      </c>
      <c r="F268" s="74">
        <v>1.5</v>
      </c>
      <c r="G268" s="74">
        <v>25.7</v>
      </c>
      <c r="H268" s="74">
        <v>39.15</v>
      </c>
      <c r="I268" s="12">
        <v>41.25</v>
      </c>
      <c r="J268" s="12">
        <f t="shared" ref="J268:J269" si="219">G268-F268</f>
        <v>24.2</v>
      </c>
      <c r="K268" s="12">
        <f t="shared" ref="K268:K269" si="220">H268-G268</f>
        <v>13.45</v>
      </c>
      <c r="L268" s="13">
        <f t="shared" si="213"/>
        <v>2.1000000000000014</v>
      </c>
      <c r="M268" s="12">
        <f t="shared" si="214"/>
        <v>9937.5</v>
      </c>
      <c r="N268" s="5">
        <f t="shared" si="215"/>
        <v>6050</v>
      </c>
      <c r="O268" s="24">
        <f t="shared" si="216"/>
        <v>3362.5</v>
      </c>
      <c r="P268" s="13">
        <f t="shared" ref="P268:P269" si="221">O268/N268</f>
        <v>0.55578512396694213</v>
      </c>
      <c r="Q268" s="46" t="s">
        <v>215</v>
      </c>
      <c r="R268" s="12"/>
    </row>
    <row r="269" spans="1:18">
      <c r="A269" s="124">
        <v>42479</v>
      </c>
      <c r="B269" s="15" t="s">
        <v>112</v>
      </c>
      <c r="C269" s="12">
        <v>50</v>
      </c>
      <c r="D269" s="13">
        <v>0.25</v>
      </c>
      <c r="E269" s="103">
        <v>7.55</v>
      </c>
      <c r="F269" s="74">
        <v>1.2</v>
      </c>
      <c r="G269" s="74">
        <v>25</v>
      </c>
      <c r="H269" s="74">
        <v>38</v>
      </c>
      <c r="I269" s="12">
        <v>39.799999999999997</v>
      </c>
      <c r="J269" s="12">
        <f t="shared" si="219"/>
        <v>23.8</v>
      </c>
      <c r="K269" s="12">
        <f t="shared" si="220"/>
        <v>13</v>
      </c>
      <c r="L269" s="13">
        <f t="shared" ref="L269" si="222">I269-H269</f>
        <v>1.7999999999999972</v>
      </c>
      <c r="M269" s="12">
        <f t="shared" ref="M269" si="223">((J269+K269+L269)*D269*50000)/C269</f>
        <v>9649.9999999999982</v>
      </c>
      <c r="N269" s="5">
        <f t="shared" ref="N269" si="224">(J269*D269*50000)/C269</f>
        <v>5950</v>
      </c>
      <c r="O269" s="24">
        <f t="shared" ref="O269" si="225">(K269*D269*50000)/C269</f>
        <v>3250</v>
      </c>
      <c r="P269" s="13">
        <f t="shared" si="221"/>
        <v>0.54621848739495793</v>
      </c>
      <c r="Q269" s="46" t="s">
        <v>215</v>
      </c>
      <c r="R269" s="12"/>
    </row>
    <row r="270" spans="1:18">
      <c r="A270" s="124">
        <v>42479</v>
      </c>
      <c r="B270" s="15" t="s">
        <v>112</v>
      </c>
      <c r="C270" s="12">
        <v>50</v>
      </c>
      <c r="D270" s="13">
        <v>0.25</v>
      </c>
      <c r="E270" s="103">
        <v>7.6</v>
      </c>
      <c r="F270" s="74">
        <v>0.2</v>
      </c>
      <c r="G270" s="74">
        <v>23.9</v>
      </c>
      <c r="H270" s="74">
        <v>36.700000000000003</v>
      </c>
      <c r="I270" s="12">
        <v>39</v>
      </c>
      <c r="J270" s="12">
        <f t="shared" ref="J270" si="226">G270-F270</f>
        <v>23.7</v>
      </c>
      <c r="K270" s="12">
        <f t="shared" ref="K270" si="227">H270-G270</f>
        <v>12.800000000000004</v>
      </c>
      <c r="L270" s="13">
        <f t="shared" ref="L270:L273" si="228">I270-H270</f>
        <v>2.2999999999999972</v>
      </c>
      <c r="M270" s="12">
        <f t="shared" ref="M270:M273" si="229">((J270+K270+L270)*D270*50000)/C270</f>
        <v>9699.9999999999982</v>
      </c>
      <c r="N270" s="5">
        <f t="shared" ref="N270:N273" si="230">(J270*D270*50000)/C270</f>
        <v>5925</v>
      </c>
      <c r="O270" s="24">
        <f t="shared" ref="O270:O273" si="231">(K270*D270*50000)/C270</f>
        <v>3200.0000000000014</v>
      </c>
      <c r="P270" s="13">
        <f t="shared" ref="P270" si="232">O270/N270</f>
        <v>0.54008438818565419</v>
      </c>
      <c r="Q270" s="46" t="s">
        <v>215</v>
      </c>
      <c r="R270" s="12"/>
    </row>
    <row r="271" spans="1:18">
      <c r="A271" s="124">
        <v>42481</v>
      </c>
      <c r="B271" s="15" t="s">
        <v>114</v>
      </c>
      <c r="C271" s="12">
        <v>50</v>
      </c>
      <c r="D271" s="13">
        <v>0.25</v>
      </c>
      <c r="E271" s="103">
        <v>5.33</v>
      </c>
      <c r="F271" s="74">
        <v>0</v>
      </c>
      <c r="G271" s="74"/>
      <c r="H271" s="74">
        <v>26.8</v>
      </c>
      <c r="I271" s="12">
        <v>31</v>
      </c>
      <c r="J271" s="5">
        <v>0</v>
      </c>
      <c r="K271" s="12">
        <f t="shared" ref="K271:K272" si="233">H271-F271</f>
        <v>26.8</v>
      </c>
      <c r="L271" s="13">
        <f t="shared" si="228"/>
        <v>4.1999999999999993</v>
      </c>
      <c r="M271" s="12">
        <f t="shared" si="229"/>
        <v>7750</v>
      </c>
      <c r="N271" s="5">
        <f t="shared" si="230"/>
        <v>0</v>
      </c>
      <c r="O271" s="24">
        <f t="shared" si="231"/>
        <v>6700</v>
      </c>
      <c r="P271" s="13"/>
      <c r="Q271" s="46" t="s">
        <v>215</v>
      </c>
      <c r="R271" s="12"/>
    </row>
    <row r="272" spans="1:18">
      <c r="A272" s="124">
        <v>42481</v>
      </c>
      <c r="B272" s="15" t="s">
        <v>114</v>
      </c>
      <c r="C272" s="12">
        <v>50</v>
      </c>
      <c r="D272" s="13">
        <v>0.25</v>
      </c>
      <c r="E272" s="103">
        <v>5.33</v>
      </c>
      <c r="F272" s="74">
        <v>0</v>
      </c>
      <c r="G272" s="74"/>
      <c r="H272" s="74">
        <v>26</v>
      </c>
      <c r="I272" s="12">
        <v>30.8</v>
      </c>
      <c r="J272" s="5">
        <v>0</v>
      </c>
      <c r="K272" s="12">
        <f t="shared" si="233"/>
        <v>26</v>
      </c>
      <c r="L272" s="13">
        <f t="shared" si="228"/>
        <v>4.8000000000000007</v>
      </c>
      <c r="M272" s="12">
        <f t="shared" si="229"/>
        <v>7700</v>
      </c>
      <c r="N272" s="5">
        <f t="shared" si="230"/>
        <v>0</v>
      </c>
      <c r="O272" s="24">
        <f t="shared" si="231"/>
        <v>6500</v>
      </c>
      <c r="P272" s="13"/>
      <c r="Q272" s="46" t="s">
        <v>215</v>
      </c>
      <c r="R272" s="12"/>
    </row>
    <row r="273" spans="1:18">
      <c r="A273" s="124">
        <v>42562</v>
      </c>
      <c r="B273" s="15" t="s">
        <v>112</v>
      </c>
      <c r="C273" s="12">
        <v>50</v>
      </c>
      <c r="D273" s="13">
        <v>0.25</v>
      </c>
      <c r="E273" s="103">
        <v>7.51</v>
      </c>
      <c r="F273" s="74">
        <v>0</v>
      </c>
      <c r="G273" s="74">
        <v>26.2</v>
      </c>
      <c r="H273" s="74">
        <v>38.9</v>
      </c>
      <c r="I273" s="12">
        <v>39.799999999999997</v>
      </c>
      <c r="J273" s="12">
        <f t="shared" ref="J273" si="234">G273-F273</f>
        <v>26.2</v>
      </c>
      <c r="K273" s="12">
        <f t="shared" ref="K273" si="235">H273-G273</f>
        <v>12.7</v>
      </c>
      <c r="L273" s="13">
        <f t="shared" si="228"/>
        <v>0.89999999999999858</v>
      </c>
      <c r="M273" s="12">
        <f t="shared" si="229"/>
        <v>9949.9999999999982</v>
      </c>
      <c r="N273" s="5">
        <f t="shared" si="230"/>
        <v>6550</v>
      </c>
      <c r="O273" s="24">
        <f t="shared" si="231"/>
        <v>3175</v>
      </c>
      <c r="P273" s="13">
        <f t="shared" ref="P273" si="236">O273/N273</f>
        <v>0.48473282442748089</v>
      </c>
      <c r="Q273" s="46" t="s">
        <v>243</v>
      </c>
      <c r="R273" s="12" t="s">
        <v>211</v>
      </c>
    </row>
    <row r="274" spans="1:18">
      <c r="A274" s="124">
        <v>42562</v>
      </c>
      <c r="B274" s="15" t="s">
        <v>112</v>
      </c>
      <c r="C274" s="12">
        <v>50</v>
      </c>
      <c r="D274" s="13">
        <v>0.25</v>
      </c>
      <c r="E274" s="103">
        <v>7.56</v>
      </c>
      <c r="F274" s="74">
        <v>0.4</v>
      </c>
      <c r="G274" s="74">
        <v>26.8</v>
      </c>
      <c r="H274" s="74">
        <v>36.9</v>
      </c>
      <c r="I274" s="12">
        <v>39.299999999999997</v>
      </c>
      <c r="J274" s="12">
        <f t="shared" ref="J274:J275" si="237">G274-F274</f>
        <v>26.400000000000002</v>
      </c>
      <c r="K274" s="12">
        <f t="shared" ref="K274:K275" si="238">H274-G274</f>
        <v>10.099999999999998</v>
      </c>
      <c r="L274" s="13">
        <f t="shared" ref="L274:L275" si="239">I274-H274</f>
        <v>2.3999999999999986</v>
      </c>
      <c r="M274" s="12">
        <f t="shared" ref="M274:M275" si="240">((J274+K274+L274)*D274*50000)/C274</f>
        <v>9725</v>
      </c>
      <c r="N274" s="5">
        <f t="shared" ref="N274:N275" si="241">(J274*D274*50000)/C274</f>
        <v>6600</v>
      </c>
      <c r="O274" s="24">
        <f t="shared" ref="O274:O275" si="242">(K274*D274*50000)/C274</f>
        <v>2524.9999999999995</v>
      </c>
      <c r="P274" s="13">
        <f t="shared" ref="P274:P275" si="243">O274/N274</f>
        <v>0.38257575757575751</v>
      </c>
      <c r="Q274" s="46" t="s">
        <v>243</v>
      </c>
      <c r="R274" s="12"/>
    </row>
    <row r="275" spans="1:18">
      <c r="A275" s="124">
        <v>42562</v>
      </c>
      <c r="B275" s="15" t="s">
        <v>112</v>
      </c>
      <c r="C275" s="12">
        <v>50</v>
      </c>
      <c r="D275" s="13">
        <v>0.25</v>
      </c>
      <c r="E275" s="103">
        <v>7.54</v>
      </c>
      <c r="F275" s="74">
        <v>0.1</v>
      </c>
      <c r="G275" s="74">
        <v>28.9</v>
      </c>
      <c r="H275" s="74">
        <v>35.5</v>
      </c>
      <c r="I275" s="12">
        <v>37.4</v>
      </c>
      <c r="J275" s="12">
        <f t="shared" si="237"/>
        <v>28.799999999999997</v>
      </c>
      <c r="K275" s="12">
        <f t="shared" si="238"/>
        <v>6.6000000000000014</v>
      </c>
      <c r="L275" s="13">
        <f t="shared" si="239"/>
        <v>1.8999999999999986</v>
      </c>
      <c r="M275" s="12">
        <f t="shared" si="240"/>
        <v>9324.9999999999982</v>
      </c>
      <c r="N275" s="5">
        <f t="shared" si="241"/>
        <v>7199.9999999999991</v>
      </c>
      <c r="O275" s="24">
        <f t="shared" si="242"/>
        <v>1650.0000000000002</v>
      </c>
      <c r="P275" s="13">
        <f t="shared" si="243"/>
        <v>0.22916666666666674</v>
      </c>
      <c r="Q275" s="46" t="s">
        <v>243</v>
      </c>
      <c r="R275" s="12"/>
    </row>
    <row r="276" spans="1:18">
      <c r="A276" s="124">
        <v>42562</v>
      </c>
      <c r="B276" s="15" t="s">
        <v>112</v>
      </c>
      <c r="C276" s="12">
        <v>50</v>
      </c>
      <c r="D276" s="13">
        <v>0.25</v>
      </c>
      <c r="E276" s="103">
        <v>7.61</v>
      </c>
      <c r="F276" s="74">
        <v>0</v>
      </c>
      <c r="G276" s="74">
        <v>24.2</v>
      </c>
      <c r="H276" s="74">
        <v>34.799999999999997</v>
      </c>
      <c r="I276" s="12">
        <v>37.299999999999997</v>
      </c>
      <c r="J276" s="12">
        <f t="shared" ref="J276:J277" si="244">G276-F276</f>
        <v>24.2</v>
      </c>
      <c r="K276" s="12">
        <f t="shared" ref="K276:K277" si="245">H276-G276</f>
        <v>10.599999999999998</v>
      </c>
      <c r="L276" s="13">
        <f t="shared" ref="L276:L278" si="246">I276-H276</f>
        <v>2.5</v>
      </c>
      <c r="M276" s="12">
        <f t="shared" ref="M276:M278" si="247">((J276+K276+L276)*D276*50000)/C276</f>
        <v>9324.9999999999982</v>
      </c>
      <c r="N276" s="5">
        <f t="shared" ref="N276:N278" si="248">(J276*D276*50000)/C276</f>
        <v>6050</v>
      </c>
      <c r="O276" s="24">
        <f t="shared" ref="O276:O278" si="249">(K276*D276*50000)/C276</f>
        <v>2649.9999999999995</v>
      </c>
      <c r="P276" s="13">
        <f t="shared" ref="P276:P277" si="250">O276/N276</f>
        <v>0.43801652892561976</v>
      </c>
      <c r="Q276" s="46" t="s">
        <v>243</v>
      </c>
      <c r="R276" s="12"/>
    </row>
    <row r="277" spans="1:18">
      <c r="A277" s="124">
        <v>42562</v>
      </c>
      <c r="B277" s="15" t="s">
        <v>112</v>
      </c>
      <c r="C277" s="12">
        <v>50</v>
      </c>
      <c r="D277" s="13">
        <v>0.25</v>
      </c>
      <c r="E277" s="103">
        <v>7.54</v>
      </c>
      <c r="F277" s="74">
        <v>1.6</v>
      </c>
      <c r="G277" s="74">
        <v>25.8</v>
      </c>
      <c r="H277" s="74">
        <v>35.1</v>
      </c>
      <c r="I277" s="12">
        <v>37.200000000000003</v>
      </c>
      <c r="J277" s="12">
        <f t="shared" si="244"/>
        <v>24.2</v>
      </c>
      <c r="K277" s="12">
        <f t="shared" si="245"/>
        <v>9.3000000000000007</v>
      </c>
      <c r="L277" s="13">
        <f t="shared" si="246"/>
        <v>2.1000000000000014</v>
      </c>
      <c r="M277" s="12">
        <f t="shared" si="247"/>
        <v>8900</v>
      </c>
      <c r="N277" s="5">
        <f t="shared" si="248"/>
        <v>6050</v>
      </c>
      <c r="O277" s="24">
        <f t="shared" si="249"/>
        <v>2325.0000000000005</v>
      </c>
      <c r="P277" s="13">
        <f t="shared" si="250"/>
        <v>0.38429752066115708</v>
      </c>
      <c r="Q277" s="46" t="s">
        <v>93</v>
      </c>
      <c r="R277" s="12"/>
    </row>
    <row r="278" spans="1:18">
      <c r="A278" s="124">
        <v>42562</v>
      </c>
      <c r="B278" s="15" t="s">
        <v>114</v>
      </c>
      <c r="C278" s="12">
        <v>50</v>
      </c>
      <c r="D278" s="13">
        <v>0.25</v>
      </c>
      <c r="E278" s="103">
        <v>5.39</v>
      </c>
      <c r="F278" s="74">
        <v>0</v>
      </c>
      <c r="G278" s="74"/>
      <c r="H278" s="74">
        <v>19.899999999999999</v>
      </c>
      <c r="I278" s="12">
        <v>24.6</v>
      </c>
      <c r="J278" s="5"/>
      <c r="K278" s="12">
        <f t="shared" ref="K278" si="251">H278-F278</f>
        <v>19.899999999999999</v>
      </c>
      <c r="L278" s="13">
        <f t="shared" si="246"/>
        <v>4.7000000000000028</v>
      </c>
      <c r="M278" s="12">
        <f t="shared" si="247"/>
        <v>6150</v>
      </c>
      <c r="N278" s="5">
        <f t="shared" si="248"/>
        <v>0</v>
      </c>
      <c r="O278" s="24">
        <f t="shared" si="249"/>
        <v>4974.9999999999991</v>
      </c>
      <c r="P278" s="13"/>
      <c r="Q278" s="46" t="s">
        <v>243</v>
      </c>
      <c r="R278" s="12"/>
    </row>
    <row r="279" spans="1:18">
      <c r="A279" s="124">
        <v>42562</v>
      </c>
      <c r="B279" s="15" t="s">
        <v>114</v>
      </c>
      <c r="C279" s="12">
        <v>50</v>
      </c>
      <c r="D279" s="13">
        <v>0.25</v>
      </c>
      <c r="E279" s="103">
        <v>5.4</v>
      </c>
      <c r="F279" s="74">
        <v>0</v>
      </c>
      <c r="G279" s="74"/>
      <c r="H279" s="74">
        <v>25.8</v>
      </c>
      <c r="I279" s="12">
        <v>26.6</v>
      </c>
      <c r="J279" s="5"/>
      <c r="K279" s="12">
        <f t="shared" ref="K279" si="252">H279-F279</f>
        <v>25.8</v>
      </c>
      <c r="L279" s="13">
        <f t="shared" ref="L279" si="253">I279-H279</f>
        <v>0.80000000000000071</v>
      </c>
      <c r="M279" s="12">
        <f t="shared" ref="M279" si="254">((J279+K279+L279)*D279*50000)/C279</f>
        <v>6650</v>
      </c>
      <c r="N279" s="5">
        <f t="shared" ref="N279" si="255">(J279*D279*50000)/C279</f>
        <v>0</v>
      </c>
      <c r="O279" s="24">
        <f t="shared" ref="O279" si="256">(K279*D279*50000)/C279</f>
        <v>6450</v>
      </c>
      <c r="P279" s="13"/>
      <c r="Q279" s="46" t="s">
        <v>243</v>
      </c>
      <c r="R279" s="12"/>
    </row>
    <row r="280" spans="1:18">
      <c r="A280" s="124">
        <v>42562</v>
      </c>
      <c r="B280" s="15" t="s">
        <v>114</v>
      </c>
      <c r="C280" s="12">
        <v>50</v>
      </c>
      <c r="D280" s="13">
        <v>0.25</v>
      </c>
      <c r="E280" s="103">
        <v>5.4</v>
      </c>
      <c r="F280" s="74">
        <v>0</v>
      </c>
      <c r="G280" s="74"/>
      <c r="H280" s="74">
        <v>19.8</v>
      </c>
      <c r="I280" s="12">
        <v>24</v>
      </c>
      <c r="J280" s="5"/>
      <c r="K280" s="12">
        <f t="shared" ref="K280" si="257">H280-F280</f>
        <v>19.8</v>
      </c>
      <c r="L280" s="13">
        <f t="shared" ref="L280" si="258">I280-H280</f>
        <v>4.1999999999999993</v>
      </c>
      <c r="M280" s="12">
        <f t="shared" ref="M280" si="259">((J280+K280+L280)*D280*50000)/C280</f>
        <v>6000</v>
      </c>
      <c r="N280" s="5">
        <f t="shared" ref="N280" si="260">(J280*D280*50000)/C280</f>
        <v>0</v>
      </c>
      <c r="O280" s="24">
        <f t="shared" ref="O280" si="261">(K280*D280*50000)/C280</f>
        <v>4950</v>
      </c>
      <c r="P280" s="13"/>
      <c r="Q280" s="46" t="s">
        <v>243</v>
      </c>
      <c r="R280" s="12"/>
    </row>
    <row r="281" spans="1:18">
      <c r="A281" s="124">
        <v>42579</v>
      </c>
      <c r="B281" s="15" t="s">
        <v>114</v>
      </c>
      <c r="C281" s="12">
        <v>50</v>
      </c>
      <c r="D281" s="13">
        <v>0.25</v>
      </c>
      <c r="E281" s="103">
        <v>4.5</v>
      </c>
      <c r="F281" s="74">
        <v>1.5</v>
      </c>
      <c r="G281" s="74"/>
      <c r="H281" s="74">
        <v>6.1</v>
      </c>
      <c r="I281" s="12">
        <v>12.4</v>
      </c>
      <c r="J281" s="5"/>
      <c r="K281" s="12">
        <f t="shared" ref="K281:K283" si="262">H281-F281</f>
        <v>4.5999999999999996</v>
      </c>
      <c r="L281" s="13">
        <f t="shared" ref="L281:L284" si="263">I281-H281</f>
        <v>6.3000000000000007</v>
      </c>
      <c r="M281" s="12">
        <f t="shared" ref="M281" si="264">((J281+K281+L281)*D281*50000)/C281</f>
        <v>2725</v>
      </c>
      <c r="N281" s="5">
        <f t="shared" ref="N281" si="265">(J281*D281*50000)/C281</f>
        <v>0</v>
      </c>
      <c r="O281" s="24">
        <f t="shared" ref="O281" si="266">(K281*D281*50000)/C281</f>
        <v>1149.9999999999998</v>
      </c>
      <c r="P281" s="13"/>
      <c r="Q281" s="46" t="s">
        <v>93</v>
      </c>
      <c r="R281" s="12"/>
    </row>
    <row r="282" spans="1:18">
      <c r="A282" s="124">
        <v>42579</v>
      </c>
      <c r="B282" s="15" t="s">
        <v>114</v>
      </c>
      <c r="C282" s="12">
        <v>50</v>
      </c>
      <c r="D282" s="13">
        <v>0.25</v>
      </c>
      <c r="E282" s="103">
        <v>4.47</v>
      </c>
      <c r="F282" s="74">
        <v>12.4</v>
      </c>
      <c r="G282" s="74"/>
      <c r="H282" s="74">
        <v>16.100000000000001</v>
      </c>
      <c r="I282" s="12">
        <v>23</v>
      </c>
      <c r="J282" s="5"/>
      <c r="K282" s="12">
        <f t="shared" si="262"/>
        <v>3.7000000000000011</v>
      </c>
      <c r="L282" s="13">
        <f t="shared" si="263"/>
        <v>6.8999999999999986</v>
      </c>
      <c r="M282" s="12">
        <f t="shared" ref="M282:M284" si="267">((J282+K282+L282)*D282*50000)/C282</f>
        <v>2650</v>
      </c>
      <c r="N282" s="5">
        <f t="shared" ref="N282" si="268">(J282*D282*50000)/C282</f>
        <v>0</v>
      </c>
      <c r="O282" s="24">
        <f t="shared" ref="O282:O284" si="269">(K282*D282*50000)/C282</f>
        <v>925.00000000000034</v>
      </c>
      <c r="P282" s="13"/>
      <c r="Q282" s="46" t="s">
        <v>93</v>
      </c>
      <c r="R282" s="12"/>
    </row>
    <row r="283" spans="1:18">
      <c r="A283" s="124">
        <v>42579</v>
      </c>
      <c r="B283" s="15" t="s">
        <v>114</v>
      </c>
      <c r="C283" s="12">
        <v>50</v>
      </c>
      <c r="D283" s="13">
        <v>0.25</v>
      </c>
      <c r="E283" s="103">
        <v>4.47</v>
      </c>
      <c r="F283" s="74">
        <v>23</v>
      </c>
      <c r="G283" s="74"/>
      <c r="H283" s="74">
        <v>27</v>
      </c>
      <c r="I283" s="12">
        <v>33.4</v>
      </c>
      <c r="J283" s="5"/>
      <c r="K283" s="12">
        <f t="shared" si="262"/>
        <v>4</v>
      </c>
      <c r="L283" s="13">
        <f t="shared" si="263"/>
        <v>6.3999999999999986</v>
      </c>
      <c r="M283" s="12">
        <f t="shared" si="267"/>
        <v>2599.9999999999995</v>
      </c>
      <c r="N283" s="5">
        <v>0</v>
      </c>
      <c r="O283" s="24">
        <f t="shared" si="269"/>
        <v>1000</v>
      </c>
      <c r="P283" s="13"/>
      <c r="Q283" s="46" t="s">
        <v>93</v>
      </c>
      <c r="R283" s="12"/>
    </row>
    <row r="284" spans="1:18">
      <c r="A284" s="124">
        <v>42579</v>
      </c>
      <c r="B284" s="15" t="s">
        <v>112</v>
      </c>
      <c r="C284" s="12">
        <v>50</v>
      </c>
      <c r="D284" s="13">
        <v>0.25</v>
      </c>
      <c r="E284" s="103">
        <v>7.3</v>
      </c>
      <c r="F284" s="74">
        <v>1.5</v>
      </c>
      <c r="G284" s="74">
        <v>21.3</v>
      </c>
      <c r="H284" s="74">
        <v>30.9</v>
      </c>
      <c r="I284" s="12">
        <v>33</v>
      </c>
      <c r="J284" s="12">
        <f t="shared" ref="J284" si="270">G284-F284</f>
        <v>19.8</v>
      </c>
      <c r="K284" s="12">
        <f t="shared" ref="K284" si="271">H284-G284</f>
        <v>9.5999999999999979</v>
      </c>
      <c r="L284" s="13">
        <f t="shared" si="263"/>
        <v>2.1000000000000014</v>
      </c>
      <c r="M284" s="12">
        <f t="shared" si="267"/>
        <v>7875</v>
      </c>
      <c r="N284" s="5">
        <f t="shared" ref="N284" si="272">(J284*D284*50000)/C284</f>
        <v>4950</v>
      </c>
      <c r="O284" s="24">
        <f t="shared" si="269"/>
        <v>2399.9999999999995</v>
      </c>
      <c r="P284" s="13">
        <f t="shared" ref="P284" si="273">O284/N284</f>
        <v>0.48484848484848475</v>
      </c>
      <c r="Q284" s="46" t="s">
        <v>93</v>
      </c>
      <c r="R284" s="12"/>
    </row>
    <row r="285" spans="1:18">
      <c r="A285" s="124">
        <v>42579</v>
      </c>
      <c r="B285" s="15" t="s">
        <v>112</v>
      </c>
      <c r="C285" s="12">
        <v>50</v>
      </c>
      <c r="D285" s="13">
        <v>0.25</v>
      </c>
      <c r="E285" s="103">
        <v>7.29</v>
      </c>
      <c r="F285" s="74">
        <v>1.4</v>
      </c>
      <c r="G285" s="74">
        <v>21.5</v>
      </c>
      <c r="H285" s="74">
        <v>31.1</v>
      </c>
      <c r="I285" s="12">
        <v>33.4</v>
      </c>
      <c r="J285" s="12">
        <f t="shared" ref="J285" si="274">G285-F285</f>
        <v>20.100000000000001</v>
      </c>
      <c r="K285" s="12">
        <f t="shared" ref="K285" si="275">H285-G285</f>
        <v>9.6000000000000014</v>
      </c>
      <c r="L285" s="13">
        <f t="shared" ref="L285" si="276">I285-H285</f>
        <v>2.2999999999999972</v>
      </c>
      <c r="M285" s="12">
        <f t="shared" ref="M285" si="277">((J285+K285+L285)*D285*50000)/C285</f>
        <v>8000</v>
      </c>
      <c r="N285" s="5">
        <f t="shared" ref="N285" si="278">(J285*D285*50000)/C285</f>
        <v>5025.0000000000009</v>
      </c>
      <c r="O285" s="24">
        <f t="shared" ref="O285" si="279">(K285*D285*50000)/C285</f>
        <v>2400.0000000000005</v>
      </c>
      <c r="P285" s="13">
        <f t="shared" ref="P285" si="280">O285/N285</f>
        <v>0.47761194029850745</v>
      </c>
      <c r="Q285" s="46" t="s">
        <v>93</v>
      </c>
      <c r="R285" s="12"/>
    </row>
    <row r="286" spans="1:18">
      <c r="A286" s="124">
        <v>42584</v>
      </c>
      <c r="B286" s="15" t="s">
        <v>112</v>
      </c>
      <c r="C286" s="12">
        <v>50</v>
      </c>
      <c r="D286" s="13">
        <v>0.25</v>
      </c>
      <c r="E286" s="103">
        <v>7.34</v>
      </c>
      <c r="F286" s="74">
        <v>0</v>
      </c>
      <c r="G286" s="74">
        <v>23.8</v>
      </c>
      <c r="H286" s="74">
        <v>33.700000000000003</v>
      </c>
      <c r="I286" s="12">
        <v>35.5</v>
      </c>
      <c r="J286" s="12">
        <f t="shared" ref="J286:J288" si="281">G286-F286</f>
        <v>23.8</v>
      </c>
      <c r="K286" s="12">
        <f t="shared" ref="K286:K288" si="282">H286-G286</f>
        <v>9.9000000000000021</v>
      </c>
      <c r="L286" s="13">
        <f t="shared" ref="L286:L289" si="283">I286-H286</f>
        <v>1.7999999999999972</v>
      </c>
      <c r="M286" s="12">
        <f t="shared" ref="M286:M289" si="284">((J286+K286+L286)*D286*50000)/C286</f>
        <v>8875</v>
      </c>
      <c r="N286" s="5">
        <f t="shared" ref="N286:N289" si="285">(J286*D286*50000)/C286</f>
        <v>5950</v>
      </c>
      <c r="O286" s="24">
        <f t="shared" ref="O286:O289" si="286">(K286*D286*50000)/C286</f>
        <v>2475.0000000000005</v>
      </c>
      <c r="P286" s="13">
        <f t="shared" ref="P286:P288" si="287">O286/N286</f>
        <v>0.41596638655462193</v>
      </c>
      <c r="Q286" s="46" t="s">
        <v>244</v>
      </c>
      <c r="R286" s="12"/>
    </row>
    <row r="287" spans="1:18">
      <c r="A287" s="124">
        <v>42584</v>
      </c>
      <c r="B287" s="15" t="s">
        <v>112</v>
      </c>
      <c r="C287" s="12">
        <v>50</v>
      </c>
      <c r="D287" s="13">
        <v>0.25</v>
      </c>
      <c r="E287" s="103">
        <v>7.28</v>
      </c>
      <c r="F287" s="74">
        <v>0</v>
      </c>
      <c r="G287" s="74">
        <v>23.25</v>
      </c>
      <c r="H287" s="74">
        <v>34.4</v>
      </c>
      <c r="I287" s="12">
        <v>36.5</v>
      </c>
      <c r="J287" s="12">
        <f t="shared" si="281"/>
        <v>23.25</v>
      </c>
      <c r="K287" s="12">
        <f t="shared" si="282"/>
        <v>11.149999999999999</v>
      </c>
      <c r="L287" s="13">
        <f t="shared" si="283"/>
        <v>2.1000000000000014</v>
      </c>
      <c r="M287" s="12">
        <f t="shared" si="284"/>
        <v>9125</v>
      </c>
      <c r="N287" s="5">
        <f t="shared" si="285"/>
        <v>5812.5</v>
      </c>
      <c r="O287" s="24">
        <f t="shared" si="286"/>
        <v>2787.4999999999995</v>
      </c>
      <c r="P287" s="13">
        <f t="shared" si="287"/>
        <v>0.47956989247311821</v>
      </c>
      <c r="Q287" s="46" t="s">
        <v>244</v>
      </c>
      <c r="R287" s="12"/>
    </row>
    <row r="288" spans="1:18">
      <c r="A288" s="124">
        <v>42584</v>
      </c>
      <c r="B288" s="15" t="s">
        <v>112</v>
      </c>
      <c r="C288" s="12">
        <v>50</v>
      </c>
      <c r="D288" s="13">
        <v>0.25</v>
      </c>
      <c r="E288" s="103">
        <v>7.29</v>
      </c>
      <c r="F288" s="74">
        <v>0</v>
      </c>
      <c r="G288" s="74">
        <v>21.7</v>
      </c>
      <c r="H288" s="74">
        <v>33.299999999999997</v>
      </c>
      <c r="I288" s="12">
        <v>35.04</v>
      </c>
      <c r="J288" s="12">
        <f t="shared" si="281"/>
        <v>21.7</v>
      </c>
      <c r="K288" s="12">
        <f t="shared" si="282"/>
        <v>11.599999999999998</v>
      </c>
      <c r="L288" s="13">
        <f t="shared" si="283"/>
        <v>1.740000000000002</v>
      </c>
      <c r="M288" s="12">
        <f t="shared" si="284"/>
        <v>8760</v>
      </c>
      <c r="N288" s="5">
        <f t="shared" si="285"/>
        <v>5425</v>
      </c>
      <c r="O288" s="24">
        <f t="shared" si="286"/>
        <v>2899.9999999999995</v>
      </c>
      <c r="P288" s="13">
        <f t="shared" si="287"/>
        <v>0.53456221198156673</v>
      </c>
      <c r="Q288" s="46" t="s">
        <v>244</v>
      </c>
      <c r="R288" s="12"/>
    </row>
    <row r="289" spans="1:18">
      <c r="A289" s="124">
        <v>42584</v>
      </c>
      <c r="B289" s="15" t="s">
        <v>114</v>
      </c>
      <c r="C289" s="12">
        <v>50</v>
      </c>
      <c r="D289" s="13">
        <v>0.25</v>
      </c>
      <c r="E289" s="103">
        <v>4.8899999999999997</v>
      </c>
      <c r="F289" s="74">
        <v>13.9</v>
      </c>
      <c r="G289" s="74"/>
      <c r="H289" s="74">
        <v>24.25</v>
      </c>
      <c r="I289" s="12">
        <v>29.3</v>
      </c>
      <c r="J289" s="5"/>
      <c r="K289" s="12">
        <f t="shared" ref="K289" si="288">H289-F289</f>
        <v>10.35</v>
      </c>
      <c r="L289" s="13">
        <f t="shared" si="283"/>
        <v>5.0500000000000007</v>
      </c>
      <c r="M289" s="12">
        <f t="shared" si="284"/>
        <v>3850</v>
      </c>
      <c r="N289" s="5">
        <f t="shared" si="285"/>
        <v>0</v>
      </c>
      <c r="O289" s="24">
        <f t="shared" si="286"/>
        <v>2587.5</v>
      </c>
      <c r="P289" s="13"/>
      <c r="Q289" s="46" t="s">
        <v>244</v>
      </c>
      <c r="R289" s="12"/>
    </row>
    <row r="290" spans="1:18">
      <c r="A290" s="124">
        <v>42632</v>
      </c>
      <c r="B290" s="15" t="s">
        <v>112</v>
      </c>
      <c r="C290" s="12">
        <v>50</v>
      </c>
      <c r="D290" s="13">
        <v>0.25</v>
      </c>
      <c r="E290" s="103">
        <v>7.4</v>
      </c>
      <c r="F290" s="103">
        <v>0</v>
      </c>
      <c r="G290" s="133">
        <v>24.9</v>
      </c>
      <c r="H290" s="133">
        <v>34.6</v>
      </c>
      <c r="I290" s="133">
        <v>36.4</v>
      </c>
      <c r="J290" s="12">
        <f t="shared" ref="J290:J292" si="289">G290-F290</f>
        <v>24.9</v>
      </c>
      <c r="K290" s="12">
        <f t="shared" ref="K290:K292" si="290">H290-G290</f>
        <v>9.7000000000000028</v>
      </c>
      <c r="L290" s="13">
        <f t="shared" ref="L290:L292" si="291">I290-H290</f>
        <v>1.7999999999999972</v>
      </c>
      <c r="M290" s="12">
        <f t="shared" ref="M290:M292" si="292">((J290+K290+L290)*D290*50000)/C290</f>
        <v>9100</v>
      </c>
      <c r="N290" s="5">
        <f t="shared" ref="N290:N292" si="293">(J290*D290*50000)/C290</f>
        <v>6225</v>
      </c>
      <c r="O290" s="24">
        <f t="shared" ref="O290:O292" si="294">(K290*D290*50000)/C290</f>
        <v>2425.0000000000005</v>
      </c>
      <c r="P290" s="13">
        <f t="shared" ref="P290:P292" si="295">O290/N290</f>
        <v>0.38955823293172698</v>
      </c>
      <c r="Q290" s="46" t="s">
        <v>245</v>
      </c>
      <c r="R290" s="12"/>
    </row>
    <row r="291" spans="1:18">
      <c r="A291" s="124">
        <v>42632</v>
      </c>
      <c r="B291" s="15" t="s">
        <v>112</v>
      </c>
      <c r="C291" s="12">
        <v>50</v>
      </c>
      <c r="D291" s="13">
        <v>0.25</v>
      </c>
      <c r="E291" s="103">
        <v>7.36</v>
      </c>
      <c r="F291" s="103">
        <v>0</v>
      </c>
      <c r="G291" s="133">
        <v>24.9</v>
      </c>
      <c r="H291" s="133">
        <v>34.1</v>
      </c>
      <c r="I291" s="133">
        <v>37.35</v>
      </c>
      <c r="J291" s="12">
        <f t="shared" si="289"/>
        <v>24.9</v>
      </c>
      <c r="K291" s="12">
        <f t="shared" si="290"/>
        <v>9.2000000000000028</v>
      </c>
      <c r="L291" s="13">
        <f t="shared" si="291"/>
        <v>3.25</v>
      </c>
      <c r="M291" s="12">
        <f t="shared" si="292"/>
        <v>9337.5</v>
      </c>
      <c r="N291" s="5">
        <f t="shared" si="293"/>
        <v>6225</v>
      </c>
      <c r="O291" s="24">
        <f t="shared" si="294"/>
        <v>2300.0000000000005</v>
      </c>
      <c r="P291" s="13">
        <f t="shared" si="295"/>
        <v>0.36947791164658644</v>
      </c>
      <c r="Q291" s="46" t="s">
        <v>245</v>
      </c>
      <c r="R291" s="12"/>
    </row>
    <row r="292" spans="1:18">
      <c r="A292" s="124">
        <v>42632</v>
      </c>
      <c r="B292" s="15" t="s">
        <v>112</v>
      </c>
      <c r="C292" s="12">
        <v>50</v>
      </c>
      <c r="D292" s="13">
        <v>0.25</v>
      </c>
      <c r="E292" s="4">
        <v>7.36</v>
      </c>
      <c r="F292" s="132">
        <v>0</v>
      </c>
      <c r="G292" s="134">
        <v>26.5</v>
      </c>
      <c r="H292" s="134">
        <v>35.200000000000003</v>
      </c>
      <c r="I292" s="134">
        <v>37.75</v>
      </c>
      <c r="J292" s="12">
        <f t="shared" si="289"/>
        <v>26.5</v>
      </c>
      <c r="K292" s="12">
        <f t="shared" si="290"/>
        <v>8.7000000000000028</v>
      </c>
      <c r="L292" s="13">
        <f t="shared" si="291"/>
        <v>2.5499999999999972</v>
      </c>
      <c r="M292" s="12">
        <f t="shared" si="292"/>
        <v>9437.5</v>
      </c>
      <c r="N292" s="5">
        <f t="shared" si="293"/>
        <v>6625</v>
      </c>
      <c r="O292" s="24">
        <f t="shared" si="294"/>
        <v>2175.0000000000005</v>
      </c>
      <c r="P292" s="13">
        <f t="shared" si="295"/>
        <v>0.32830188679245292</v>
      </c>
      <c r="Q292" s="46" t="s">
        <v>245</v>
      </c>
      <c r="R292" s="12"/>
    </row>
    <row r="293" spans="1:18">
      <c r="A293" s="124"/>
      <c r="B293" s="5"/>
      <c r="C293" s="12"/>
      <c r="D293"/>
      <c r="E293" s="4"/>
      <c r="F293" s="4"/>
      <c r="G293" s="4"/>
      <c r="H293" s="4"/>
      <c r="I293" s="128"/>
      <c r="J293" s="5"/>
      <c r="K293" s="5"/>
      <c r="L293" s="5"/>
      <c r="M293" s="5"/>
      <c r="N293" s="5"/>
      <c r="O293" s="5"/>
      <c r="P293" s="13"/>
      <c r="Q293" s="46"/>
      <c r="R293" s="12"/>
    </row>
    <row r="294" spans="1:18">
      <c r="A294" s="124"/>
      <c r="B294" s="5"/>
      <c r="C294" s="12"/>
      <c r="D294"/>
      <c r="E294" s="4"/>
      <c r="F294" s="4"/>
      <c r="G294" s="4"/>
      <c r="H294" s="4"/>
      <c r="I294" s="2"/>
      <c r="J294" s="5"/>
      <c r="K294" s="5"/>
      <c r="L294" s="5"/>
      <c r="M294" s="5"/>
      <c r="N294" s="5"/>
      <c r="O294" s="5"/>
      <c r="P294" s="13"/>
      <c r="Q294" s="46"/>
      <c r="R294" s="12"/>
    </row>
    <row r="295" spans="1:18">
      <c r="A295" s="124"/>
      <c r="B295" s="5"/>
      <c r="C295" s="12"/>
      <c r="D295"/>
      <c r="E295" s="20"/>
      <c r="F295" s="132"/>
      <c r="G295" s="132"/>
      <c r="H295" s="132"/>
      <c r="I295" s="10"/>
      <c r="J295" s="5"/>
      <c r="K295" s="5"/>
      <c r="L295" s="5"/>
      <c r="M295" s="5"/>
      <c r="N295" s="5"/>
      <c r="O295" s="5"/>
      <c r="P295" s="13"/>
      <c r="Q295" s="46"/>
      <c r="R295" s="12"/>
    </row>
    <row r="296" spans="1:18">
      <c r="A296" s="124"/>
      <c r="B296" s="5"/>
      <c r="C296" s="12"/>
      <c r="D296"/>
      <c r="E296" s="4"/>
      <c r="F296" s="4"/>
      <c r="G296" s="4"/>
      <c r="H296" s="4"/>
      <c r="I296" s="2"/>
      <c r="J296" s="5"/>
      <c r="K296" s="5"/>
      <c r="L296" s="5"/>
      <c r="M296" s="5"/>
      <c r="N296" s="5"/>
      <c r="O296" s="5"/>
      <c r="P296" s="13"/>
      <c r="Q296" s="46"/>
      <c r="R296" s="12"/>
    </row>
    <row r="297" spans="1:18">
      <c r="A297" s="124"/>
      <c r="B297" s="5"/>
      <c r="C297" s="12"/>
      <c r="D297"/>
      <c r="E297" s="4"/>
      <c r="F297" s="4"/>
      <c r="G297" s="4"/>
      <c r="H297" s="4"/>
      <c r="I297" s="2"/>
      <c r="J297" s="5"/>
      <c r="K297" s="5"/>
      <c r="L297" s="5"/>
      <c r="M297" s="5"/>
      <c r="N297" s="5"/>
      <c r="O297" s="5"/>
      <c r="P297" s="13"/>
      <c r="Q297" s="46"/>
      <c r="R297" s="12"/>
    </row>
    <row r="298" spans="1:18">
      <c r="A298" s="124"/>
      <c r="B298" s="5"/>
      <c r="C298" s="12"/>
      <c r="D298"/>
      <c r="E298" s="4"/>
      <c r="F298" s="4"/>
      <c r="G298" s="4"/>
      <c r="H298" s="4"/>
      <c r="I298" s="2"/>
      <c r="J298" s="5"/>
      <c r="K298" s="5"/>
      <c r="L298" s="5"/>
      <c r="M298" s="5"/>
      <c r="N298" s="5"/>
      <c r="O298" s="5"/>
      <c r="P298" s="13"/>
      <c r="Q298" s="46"/>
      <c r="R298" s="12"/>
    </row>
    <row r="299" spans="1:18">
      <c r="A299" s="124"/>
      <c r="B299" s="5"/>
      <c r="C299" s="12"/>
      <c r="D299"/>
      <c r="E299" s="4"/>
      <c r="F299" s="4"/>
      <c r="G299" s="4"/>
      <c r="H299" s="4"/>
      <c r="I299" s="2"/>
      <c r="J299" s="5"/>
      <c r="K299" s="5"/>
      <c r="L299" s="5"/>
      <c r="M299" s="5"/>
      <c r="N299" s="5"/>
      <c r="O299" s="5"/>
      <c r="P299" s="13"/>
      <c r="Q299" s="46"/>
      <c r="R299" s="12"/>
    </row>
    <row r="300" spans="1:18">
      <c r="A300" s="124"/>
      <c r="B300" s="5"/>
      <c r="C300" s="12"/>
      <c r="D300"/>
      <c r="E300" s="4"/>
      <c r="F300" s="4"/>
      <c r="G300" s="4"/>
      <c r="H300" s="4"/>
      <c r="I300" s="2"/>
      <c r="J300" s="5"/>
      <c r="K300" s="5"/>
      <c r="L300" s="5"/>
      <c r="M300" s="5"/>
      <c r="N300" s="5"/>
      <c r="O300" s="5"/>
      <c r="P300" s="13"/>
      <c r="Q300" s="46"/>
      <c r="R300" s="12"/>
    </row>
    <row r="301" spans="1:18">
      <c r="A301" s="124"/>
      <c r="B301" s="5"/>
      <c r="C301" s="12"/>
      <c r="D301" s="13"/>
      <c r="E301" s="103"/>
      <c r="F301" s="74"/>
      <c r="G301" s="74"/>
      <c r="H301" s="74"/>
      <c r="I301" s="12"/>
      <c r="J301" s="5"/>
      <c r="K301" s="5"/>
      <c r="L301" s="5"/>
      <c r="M301" s="5"/>
      <c r="N301" s="5"/>
      <c r="O301" s="5"/>
      <c r="P301" s="13"/>
      <c r="Q301" s="46"/>
      <c r="R301" s="12"/>
    </row>
    <row r="302" spans="1:18">
      <c r="A302" s="124"/>
      <c r="B302" s="5"/>
      <c r="C302" s="12"/>
      <c r="D302" s="13"/>
      <c r="E302" s="103"/>
      <c r="F302" s="74"/>
      <c r="G302" s="74"/>
      <c r="H302" s="74"/>
      <c r="I302" s="12"/>
      <c r="J302" s="5"/>
      <c r="K302" s="5"/>
      <c r="L302" s="5"/>
      <c r="M302" s="5"/>
      <c r="N302" s="5"/>
      <c r="O302" s="5"/>
      <c r="P302" s="13"/>
      <c r="Q302" s="46"/>
      <c r="R302" s="12"/>
    </row>
    <row r="303" spans="1:18">
      <c r="A303" s="124"/>
      <c r="B303" s="5"/>
      <c r="C303" s="12"/>
      <c r="D303" s="13"/>
      <c r="E303" s="103"/>
      <c r="F303" s="74"/>
      <c r="G303" s="74"/>
      <c r="H303" s="74"/>
      <c r="I303" s="12"/>
      <c r="J303" s="5"/>
      <c r="K303" s="5"/>
      <c r="L303" s="5"/>
      <c r="M303" s="5"/>
      <c r="N303" s="5"/>
      <c r="O303" s="5"/>
      <c r="P303" s="13"/>
      <c r="Q303" s="46"/>
      <c r="R303" s="12"/>
    </row>
    <row r="304" spans="1:18">
      <c r="A304" s="124"/>
      <c r="B304" s="5"/>
      <c r="C304" s="12"/>
      <c r="D304" s="13"/>
      <c r="E304" s="103"/>
      <c r="F304" s="74"/>
      <c r="G304" s="74"/>
      <c r="H304" s="74"/>
      <c r="I304" s="12"/>
      <c r="J304" s="5"/>
      <c r="K304" s="5"/>
      <c r="L304" s="5"/>
      <c r="M304" s="5"/>
      <c r="N304" s="5"/>
      <c r="O304" s="5"/>
      <c r="P304" s="13"/>
      <c r="Q304" s="46"/>
      <c r="R304" s="12"/>
    </row>
    <row r="305" spans="1:18">
      <c r="A305" s="124"/>
      <c r="B305" s="5"/>
      <c r="C305" s="12"/>
      <c r="D305" s="13"/>
      <c r="E305" s="103"/>
      <c r="F305" s="74"/>
      <c r="G305" s="74"/>
      <c r="H305" s="74"/>
      <c r="I305" s="12"/>
      <c r="J305" s="5"/>
      <c r="K305" s="5"/>
      <c r="L305" s="5"/>
      <c r="M305" s="5"/>
      <c r="N305" s="5"/>
      <c r="O305" s="5"/>
      <c r="P305" s="13"/>
      <c r="Q305" s="46"/>
      <c r="R305" s="12"/>
    </row>
    <row r="306" spans="1:18">
      <c r="A306" s="124"/>
      <c r="B306" s="5"/>
      <c r="C306" s="12"/>
      <c r="D306" s="13"/>
      <c r="E306" s="103"/>
      <c r="F306" s="74"/>
      <c r="G306" s="74"/>
      <c r="H306" s="74"/>
      <c r="I306" s="12"/>
      <c r="J306" s="5"/>
      <c r="K306" s="5"/>
      <c r="L306" s="5"/>
      <c r="M306" s="5"/>
      <c r="N306" s="5"/>
      <c r="O306" s="5"/>
      <c r="P306" s="13"/>
      <c r="Q306" s="46"/>
      <c r="R306" s="12"/>
    </row>
    <row r="307" spans="1:18">
      <c r="A307" s="124"/>
      <c r="B307" s="5"/>
      <c r="C307" s="12"/>
      <c r="D307" s="13"/>
      <c r="E307" s="103"/>
      <c r="F307" s="74"/>
      <c r="G307" s="74"/>
      <c r="H307" s="74"/>
      <c r="I307" s="12"/>
      <c r="J307" s="5"/>
      <c r="K307" s="5"/>
      <c r="L307" s="5"/>
      <c r="M307" s="5"/>
      <c r="N307" s="5"/>
      <c r="O307" s="5"/>
      <c r="P307" s="13"/>
      <c r="Q307" s="46"/>
      <c r="R307" s="12"/>
    </row>
    <row r="308" spans="1:18">
      <c r="A308" s="124"/>
      <c r="B308" s="5"/>
      <c r="C308" s="12"/>
      <c r="D308" s="13"/>
      <c r="E308" s="103"/>
      <c r="F308" s="74"/>
      <c r="G308" s="74"/>
      <c r="H308" s="74"/>
      <c r="I308" s="12"/>
      <c r="J308" s="5"/>
      <c r="K308" s="5"/>
      <c r="L308" s="5"/>
      <c r="M308" s="5"/>
      <c r="N308" s="5"/>
      <c r="O308" s="5"/>
      <c r="P308" s="13"/>
      <c r="Q308" s="46"/>
      <c r="R308" s="12"/>
    </row>
    <row r="309" spans="1:18">
      <c r="A309" s="124"/>
      <c r="B309" s="5"/>
      <c r="C309" s="12"/>
      <c r="D309" s="13"/>
      <c r="E309" s="103"/>
      <c r="F309" s="74"/>
      <c r="G309" s="74"/>
      <c r="H309" s="74"/>
      <c r="I309" s="12"/>
      <c r="J309" s="5"/>
      <c r="K309" s="5"/>
      <c r="L309" s="5"/>
      <c r="M309" s="5"/>
      <c r="N309" s="5"/>
      <c r="O309" s="5"/>
      <c r="P309" s="13"/>
      <c r="Q309" s="46"/>
      <c r="R309" s="12"/>
    </row>
    <row r="310" spans="1:18">
      <c r="A310" s="124"/>
      <c r="B310" s="5"/>
      <c r="C310" s="12"/>
      <c r="D310" s="13"/>
      <c r="E310" s="103"/>
      <c r="F310" s="74"/>
      <c r="G310" s="74"/>
      <c r="H310" s="74"/>
      <c r="I310" s="12"/>
      <c r="J310" s="5"/>
      <c r="K310" s="5"/>
      <c r="L310" s="5"/>
      <c r="M310" s="5"/>
      <c r="N310" s="5"/>
      <c r="O310" s="5"/>
      <c r="P310" s="13"/>
      <c r="Q310" s="46"/>
      <c r="R310" s="12"/>
    </row>
    <row r="311" spans="1:18">
      <c r="A311" s="124"/>
      <c r="B311" s="5"/>
      <c r="C311" s="12"/>
      <c r="D311" s="13"/>
      <c r="E311" s="103"/>
      <c r="F311" s="74"/>
      <c r="G311" s="74"/>
      <c r="H311" s="74"/>
      <c r="I311" s="12"/>
      <c r="J311" s="5"/>
      <c r="K311" s="5"/>
      <c r="L311" s="5"/>
      <c r="M311" s="5"/>
      <c r="N311" s="5"/>
      <c r="O311" s="5"/>
      <c r="P311" s="13"/>
      <c r="Q311" s="46"/>
      <c r="R311" s="12"/>
    </row>
    <row r="312" spans="1:18">
      <c r="A312" s="124"/>
      <c r="B312" s="5"/>
      <c r="C312" s="12"/>
      <c r="D312" s="13"/>
      <c r="E312" s="103"/>
      <c r="F312" s="74"/>
      <c r="G312" s="74"/>
      <c r="H312" s="74"/>
      <c r="I312" s="12"/>
      <c r="J312" s="5"/>
      <c r="K312" s="5"/>
      <c r="L312" s="5"/>
      <c r="M312" s="5"/>
      <c r="N312" s="5"/>
      <c r="O312" s="5"/>
      <c r="P312" s="13"/>
      <c r="Q312" s="46"/>
      <c r="R312" s="12"/>
    </row>
    <row r="313" spans="1:18">
      <c r="A313" s="124"/>
      <c r="B313" s="5"/>
      <c r="C313" s="12"/>
      <c r="D313" s="13"/>
      <c r="E313" s="103"/>
      <c r="F313" s="74"/>
      <c r="G313" s="74"/>
      <c r="H313" s="74"/>
      <c r="I313" s="12"/>
      <c r="J313" s="5"/>
      <c r="K313" s="5"/>
      <c r="L313" s="5"/>
      <c r="M313" s="5"/>
      <c r="N313" s="5"/>
      <c r="O313" s="5"/>
      <c r="P313" s="13"/>
      <c r="Q313" s="46"/>
      <c r="R313" s="12"/>
    </row>
    <row r="314" spans="1:18">
      <c r="A314" s="124"/>
      <c r="B314" s="5"/>
      <c r="C314" s="12"/>
      <c r="D314" s="13"/>
      <c r="E314" s="103"/>
      <c r="F314" s="74"/>
      <c r="G314" s="74"/>
      <c r="H314" s="74"/>
      <c r="I314" s="12"/>
      <c r="J314" s="5"/>
      <c r="K314" s="5"/>
      <c r="L314" s="5"/>
      <c r="M314" s="5"/>
      <c r="N314" s="5"/>
      <c r="O314" s="5"/>
      <c r="P314" s="13"/>
      <c r="Q314" s="46"/>
      <c r="R314" s="12"/>
    </row>
    <row r="315" spans="1:18">
      <c r="A315" s="124"/>
      <c r="B315" s="5"/>
      <c r="C315" s="12"/>
      <c r="D315" s="13"/>
      <c r="E315" s="103"/>
      <c r="F315" s="74"/>
      <c r="G315" s="74"/>
      <c r="H315" s="74"/>
      <c r="I315" s="12"/>
      <c r="J315" s="5"/>
      <c r="K315" s="5"/>
      <c r="L315" s="5"/>
      <c r="M315" s="5"/>
      <c r="N315" s="5"/>
      <c r="O315" s="5"/>
      <c r="P315" s="13"/>
      <c r="Q315" s="46"/>
      <c r="R315" s="12"/>
    </row>
    <row r="316" spans="1:18">
      <c r="A316" s="124"/>
      <c r="B316" s="5"/>
      <c r="C316" s="12"/>
      <c r="D316" s="13"/>
      <c r="E316" s="103"/>
      <c r="F316" s="74"/>
      <c r="G316" s="74"/>
      <c r="H316" s="74"/>
      <c r="I316" s="12"/>
      <c r="J316" s="5"/>
      <c r="K316" s="5"/>
      <c r="L316" s="5"/>
      <c r="M316" s="5"/>
      <c r="N316" s="5"/>
      <c r="O316" s="5"/>
      <c r="P316" s="13"/>
      <c r="Q316" s="46"/>
      <c r="R316" s="12"/>
    </row>
    <row r="317" spans="1:18">
      <c r="A317" s="124"/>
      <c r="B317" s="5"/>
      <c r="C317" s="12"/>
      <c r="D317" s="13"/>
      <c r="E317" s="103"/>
      <c r="F317" s="74"/>
      <c r="G317" s="74"/>
      <c r="H317" s="74"/>
      <c r="I317" s="12"/>
      <c r="J317" s="5"/>
      <c r="K317" s="5"/>
      <c r="L317" s="5"/>
      <c r="M317" s="5"/>
      <c r="N317" s="5"/>
      <c r="O317" s="5"/>
      <c r="P317" s="13"/>
      <c r="Q317" s="46"/>
      <c r="R317" s="12"/>
    </row>
    <row r="318" spans="1:18">
      <c r="A318" s="124"/>
      <c r="B318" s="5"/>
      <c r="C318" s="12"/>
      <c r="D318" s="13"/>
      <c r="E318" s="103"/>
      <c r="F318" s="74"/>
      <c r="G318" s="74"/>
      <c r="H318" s="74"/>
      <c r="I318" s="12"/>
      <c r="J318" s="5"/>
      <c r="K318" s="5"/>
      <c r="L318" s="5"/>
      <c r="M318" s="5"/>
      <c r="N318" s="5"/>
      <c r="O318" s="5"/>
      <c r="P318" s="13"/>
      <c r="Q318" s="46"/>
      <c r="R318" s="12"/>
    </row>
    <row r="319" spans="1:18">
      <c r="A319" s="124"/>
      <c r="B319" s="5"/>
      <c r="C319" s="12"/>
      <c r="D319" s="13"/>
      <c r="E319" s="103"/>
      <c r="F319" s="74"/>
      <c r="G319" s="74"/>
      <c r="H319" s="74"/>
      <c r="I319" s="12"/>
      <c r="J319" s="5"/>
      <c r="K319" s="5"/>
      <c r="L319" s="5"/>
      <c r="M319" s="5"/>
      <c r="N319" s="5"/>
      <c r="O319" s="5"/>
      <c r="P319" s="13"/>
      <c r="Q319" s="46"/>
      <c r="R319" s="12"/>
    </row>
    <row r="320" spans="1:18">
      <c r="A320" s="124"/>
      <c r="B320" s="5"/>
      <c r="C320" s="12"/>
      <c r="D320" s="13"/>
      <c r="E320" s="103"/>
      <c r="F320" s="74"/>
      <c r="G320" s="74"/>
      <c r="H320" s="74"/>
      <c r="I320" s="12"/>
      <c r="J320" s="5"/>
      <c r="K320" s="5"/>
      <c r="L320" s="5"/>
      <c r="M320" s="5"/>
      <c r="N320" s="5"/>
      <c r="O320" s="5"/>
      <c r="P320" s="13"/>
      <c r="Q320" s="46"/>
      <c r="R320" s="12"/>
    </row>
    <row r="321" spans="1:18">
      <c r="A321" s="124"/>
      <c r="B321" s="5"/>
      <c r="C321" s="12"/>
      <c r="D321" s="13"/>
      <c r="E321" s="103"/>
      <c r="F321" s="74"/>
      <c r="G321" s="74"/>
      <c r="H321" s="74"/>
      <c r="I321" s="12"/>
      <c r="J321" s="5"/>
      <c r="K321" s="5"/>
      <c r="L321" s="5"/>
      <c r="M321" s="5"/>
      <c r="N321" s="5"/>
      <c r="O321" s="5"/>
      <c r="P321" s="13"/>
      <c r="Q321" s="46"/>
      <c r="R321" s="12"/>
    </row>
    <row r="322" spans="1:18">
      <c r="A322" s="124"/>
      <c r="B322" s="5"/>
      <c r="C322" s="12"/>
      <c r="D322" s="13"/>
      <c r="E322" s="103"/>
      <c r="F322" s="74"/>
      <c r="G322" s="74"/>
      <c r="H322" s="74"/>
      <c r="I322" s="12"/>
      <c r="J322" s="5"/>
      <c r="K322" s="5"/>
      <c r="L322" s="5"/>
      <c r="M322" s="5"/>
      <c r="N322" s="5"/>
      <c r="O322" s="5"/>
      <c r="P322" s="13"/>
      <c r="Q322" s="46"/>
      <c r="R322" s="12"/>
    </row>
    <row r="323" spans="1:18">
      <c r="A323" s="124"/>
      <c r="B323" s="5"/>
      <c r="C323" s="12"/>
      <c r="D323" s="13"/>
      <c r="E323" s="103"/>
      <c r="F323" s="74"/>
      <c r="G323" s="74"/>
      <c r="H323" s="74"/>
      <c r="I323" s="12"/>
      <c r="J323" s="5"/>
      <c r="K323" s="5"/>
      <c r="L323" s="5"/>
      <c r="M323" s="5"/>
      <c r="N323" s="5"/>
      <c r="O323" s="5"/>
      <c r="P323" s="13"/>
      <c r="Q323" s="46"/>
      <c r="R323" s="12"/>
    </row>
    <row r="324" spans="1:18">
      <c r="A324" s="124"/>
      <c r="B324" s="5"/>
      <c r="C324" s="12"/>
      <c r="D324" s="13"/>
      <c r="E324" s="103"/>
      <c r="F324" s="74"/>
      <c r="G324" s="74"/>
      <c r="H324" s="74"/>
      <c r="I324" s="12"/>
      <c r="J324" s="5"/>
      <c r="K324" s="5"/>
      <c r="L324" s="5"/>
      <c r="M324" s="5"/>
      <c r="N324" s="5"/>
      <c r="O324" s="5"/>
      <c r="P324" s="13"/>
      <c r="Q324" s="46"/>
      <c r="R324" s="12"/>
    </row>
    <row r="325" spans="1:18">
      <c r="A325" s="124"/>
      <c r="B325" s="5"/>
      <c r="C325" s="12"/>
      <c r="D325" s="13"/>
      <c r="E325" s="103"/>
      <c r="F325" s="74"/>
      <c r="G325" s="74"/>
      <c r="H325" s="74"/>
      <c r="I325" s="12"/>
      <c r="J325" s="5"/>
      <c r="K325" s="5"/>
      <c r="L325" s="5"/>
      <c r="M325" s="5"/>
      <c r="N325" s="5"/>
      <c r="O325" s="5"/>
      <c r="P325" s="13"/>
      <c r="Q325" s="46"/>
      <c r="R325" s="12"/>
    </row>
    <row r="326" spans="1:18">
      <c r="A326" s="124"/>
      <c r="B326" s="5"/>
      <c r="C326" s="12"/>
      <c r="D326" s="13"/>
      <c r="E326" s="103"/>
      <c r="F326" s="74"/>
      <c r="G326" s="74"/>
      <c r="H326" s="74"/>
      <c r="I326" s="12"/>
      <c r="J326" s="5"/>
      <c r="K326" s="5"/>
      <c r="L326" s="5"/>
      <c r="M326" s="5"/>
      <c r="N326" s="5"/>
      <c r="O326" s="5"/>
      <c r="P326" s="13"/>
      <c r="Q326" s="46"/>
      <c r="R326" s="12"/>
    </row>
    <row r="327" spans="1:18">
      <c r="A327" s="124"/>
      <c r="B327" s="5"/>
      <c r="C327" s="12"/>
      <c r="D327" s="13"/>
      <c r="E327" s="103"/>
      <c r="F327" s="74"/>
      <c r="G327" s="74"/>
      <c r="H327" s="74"/>
      <c r="I327" s="12"/>
      <c r="J327" s="5"/>
      <c r="K327" s="5"/>
      <c r="L327" s="5"/>
      <c r="M327" s="5"/>
      <c r="N327" s="5"/>
      <c r="O327" s="5"/>
      <c r="P327" s="13"/>
      <c r="Q327" s="46"/>
      <c r="R327" s="12"/>
    </row>
    <row r="328" spans="1:18">
      <c r="A328" s="124"/>
      <c r="B328" s="5"/>
      <c r="C328" s="12"/>
      <c r="D328" s="13"/>
      <c r="E328" s="103"/>
      <c r="F328" s="74"/>
      <c r="G328" s="74"/>
      <c r="H328" s="74"/>
      <c r="I328" s="12"/>
      <c r="J328" s="5"/>
      <c r="K328" s="5"/>
      <c r="L328" s="5"/>
      <c r="M328" s="5"/>
      <c r="N328" s="5"/>
      <c r="O328" s="5"/>
      <c r="P328" s="13"/>
      <c r="Q328" s="46"/>
      <c r="R328" s="12"/>
    </row>
    <row r="329" spans="1:18">
      <c r="A329" s="124"/>
      <c r="B329" s="5"/>
      <c r="C329" s="12"/>
      <c r="D329" s="13"/>
      <c r="E329" s="103"/>
      <c r="F329" s="74"/>
      <c r="G329" s="74"/>
      <c r="H329" s="74"/>
      <c r="I329" s="12"/>
      <c r="J329" s="5"/>
      <c r="K329" s="5"/>
      <c r="L329" s="5"/>
      <c r="M329" s="5"/>
      <c r="N329" s="5"/>
      <c r="O329" s="5"/>
      <c r="P329" s="13"/>
      <c r="Q329" s="46"/>
      <c r="R329" s="12"/>
    </row>
    <row r="330" spans="1:18">
      <c r="A330" s="124"/>
      <c r="B330" s="5"/>
      <c r="C330" s="12"/>
      <c r="D330" s="13"/>
      <c r="E330" s="103"/>
      <c r="F330" s="74"/>
      <c r="G330" s="74"/>
      <c r="H330" s="74"/>
      <c r="I330" s="12"/>
      <c r="J330" s="5"/>
      <c r="K330" s="5"/>
      <c r="L330" s="5"/>
      <c r="M330" s="5"/>
      <c r="N330" s="5"/>
      <c r="O330" s="5"/>
      <c r="P330" s="13"/>
      <c r="Q330" s="46"/>
      <c r="R330" s="12"/>
    </row>
    <row r="331" spans="1:18">
      <c r="A331" s="124"/>
      <c r="B331" s="5"/>
      <c r="C331" s="12"/>
      <c r="D331" s="13"/>
      <c r="E331" s="103"/>
      <c r="F331" s="74"/>
      <c r="G331" s="74"/>
      <c r="H331" s="74"/>
      <c r="I331" s="12"/>
      <c r="J331" s="5"/>
      <c r="K331" s="5"/>
      <c r="L331" s="5"/>
      <c r="M331" s="5"/>
      <c r="N331" s="5"/>
      <c r="O331" s="5"/>
      <c r="P331" s="13"/>
      <c r="Q331" s="46"/>
      <c r="R331" s="12"/>
    </row>
    <row r="332" spans="1:18">
      <c r="A332" s="124"/>
      <c r="B332" s="5"/>
      <c r="C332" s="12"/>
      <c r="D332" s="13"/>
      <c r="E332" s="103"/>
      <c r="F332" s="74"/>
      <c r="G332" s="74"/>
      <c r="H332" s="74"/>
      <c r="I332" s="12"/>
      <c r="J332" s="5"/>
      <c r="K332" s="5"/>
      <c r="L332" s="5"/>
      <c r="M332" s="5"/>
      <c r="N332" s="5"/>
      <c r="O332" s="5"/>
      <c r="P332" s="13"/>
      <c r="Q332" s="46"/>
      <c r="R332" s="12"/>
    </row>
    <row r="333" spans="1:18">
      <c r="A333" s="124"/>
      <c r="B333" s="5"/>
      <c r="C333" s="12"/>
      <c r="D333" s="13"/>
      <c r="E333" s="103"/>
      <c r="F333" s="74"/>
      <c r="G333" s="74"/>
      <c r="H333" s="74"/>
      <c r="I333" s="12"/>
      <c r="J333" s="5"/>
      <c r="K333" s="5"/>
      <c r="L333" s="5"/>
      <c r="M333" s="5"/>
      <c r="N333" s="5"/>
      <c r="O333" s="5"/>
      <c r="P333" s="13"/>
      <c r="Q333" s="46"/>
      <c r="R333" s="12"/>
    </row>
    <row r="334" spans="1:18">
      <c r="A334" s="124"/>
      <c r="B334" s="5"/>
      <c r="C334" s="12"/>
      <c r="D334" s="13"/>
      <c r="E334" s="103"/>
      <c r="F334" s="74"/>
      <c r="G334" s="74"/>
      <c r="H334" s="74"/>
      <c r="I334" s="12"/>
      <c r="J334" s="5"/>
      <c r="K334" s="5"/>
      <c r="L334" s="5"/>
      <c r="M334" s="5"/>
      <c r="N334" s="5"/>
      <c r="O334" s="5"/>
      <c r="P334" s="13"/>
      <c r="Q334" s="46"/>
      <c r="R334" s="12"/>
    </row>
    <row r="335" spans="1:18">
      <c r="A335" s="124"/>
      <c r="B335" s="5"/>
      <c r="C335" s="12"/>
      <c r="D335" s="13"/>
      <c r="E335" s="103"/>
      <c r="F335" s="74"/>
      <c r="G335" s="74"/>
      <c r="H335" s="74"/>
      <c r="I335" s="12"/>
      <c r="J335" s="5"/>
      <c r="K335" s="5"/>
      <c r="L335" s="5"/>
      <c r="M335" s="5"/>
      <c r="N335" s="5"/>
      <c r="O335" s="5"/>
      <c r="P335" s="13"/>
      <c r="Q335" s="46"/>
      <c r="R335" s="12"/>
    </row>
    <row r="336" spans="1:18">
      <c r="A336" s="124"/>
      <c r="B336" s="5"/>
      <c r="C336" s="12"/>
      <c r="D336" s="13"/>
      <c r="E336" s="103"/>
      <c r="F336" s="74"/>
      <c r="G336" s="74"/>
      <c r="H336" s="74"/>
      <c r="I336" s="12"/>
      <c r="J336" s="5"/>
      <c r="K336" s="5"/>
      <c r="L336" s="5"/>
      <c r="M336" s="5"/>
      <c r="N336" s="5"/>
      <c r="O336" s="5"/>
      <c r="P336" s="13"/>
      <c r="Q336" s="46"/>
      <c r="R336" s="12"/>
    </row>
    <row r="337" spans="1:18">
      <c r="A337" s="124"/>
      <c r="B337" s="5"/>
      <c r="C337" s="12"/>
      <c r="D337" s="13"/>
      <c r="E337" s="103"/>
      <c r="F337" s="74"/>
      <c r="G337" s="74"/>
      <c r="H337" s="74"/>
      <c r="I337" s="12"/>
      <c r="J337" s="5"/>
      <c r="K337" s="5"/>
      <c r="L337" s="5"/>
      <c r="M337" s="5"/>
      <c r="N337" s="5"/>
      <c r="O337" s="5"/>
      <c r="P337" s="13"/>
      <c r="Q337" s="46"/>
      <c r="R337" s="12"/>
    </row>
    <row r="338" spans="1:18">
      <c r="A338" s="124"/>
      <c r="B338" s="5"/>
      <c r="C338" s="12"/>
      <c r="D338" s="13"/>
      <c r="E338" s="103"/>
      <c r="F338" s="74"/>
      <c r="G338" s="74"/>
      <c r="H338" s="74"/>
      <c r="I338" s="12"/>
      <c r="J338" s="5"/>
      <c r="K338" s="5"/>
      <c r="L338" s="5"/>
      <c r="M338" s="5"/>
      <c r="N338" s="5"/>
      <c r="O338" s="5"/>
      <c r="P338" s="13"/>
      <c r="Q338" s="46"/>
      <c r="R338" s="12"/>
    </row>
    <row r="339" spans="1:18">
      <c r="A339" s="124"/>
      <c r="B339" s="5"/>
      <c r="C339" s="12"/>
      <c r="D339" s="13"/>
      <c r="E339" s="103"/>
      <c r="F339" s="74"/>
      <c r="G339" s="74"/>
      <c r="H339" s="74"/>
      <c r="I339" s="12"/>
      <c r="J339" s="5"/>
      <c r="K339" s="5"/>
      <c r="L339" s="5"/>
      <c r="M339" s="5"/>
      <c r="N339" s="5"/>
      <c r="O339" s="5"/>
      <c r="P339" s="13"/>
      <c r="Q339" s="46"/>
      <c r="R339" s="12"/>
    </row>
    <row r="340" spans="1:18">
      <c r="A340" s="124"/>
      <c r="B340" s="5"/>
      <c r="C340" s="12"/>
      <c r="D340" s="13"/>
      <c r="E340" s="103"/>
      <c r="F340" s="74"/>
      <c r="G340" s="74"/>
      <c r="H340" s="74"/>
      <c r="I340" s="12"/>
      <c r="J340" s="5"/>
      <c r="K340" s="5"/>
      <c r="L340" s="5"/>
      <c r="M340" s="5"/>
      <c r="N340" s="5"/>
      <c r="O340" s="5"/>
      <c r="P340" s="13"/>
      <c r="Q340" s="46"/>
      <c r="R340" s="12"/>
    </row>
    <row r="341" spans="1:18">
      <c r="A341" s="124"/>
      <c r="B341" s="5"/>
      <c r="C341" s="12"/>
      <c r="D341" s="13"/>
      <c r="E341" s="103"/>
      <c r="F341" s="74"/>
      <c r="G341" s="74"/>
      <c r="H341" s="74"/>
      <c r="I341" s="12"/>
      <c r="J341" s="5"/>
      <c r="K341" s="5"/>
      <c r="L341" s="5"/>
      <c r="M341" s="5"/>
      <c r="N341" s="5"/>
      <c r="O341" s="5"/>
      <c r="P341" s="13"/>
      <c r="Q341" s="46"/>
      <c r="R341" s="12"/>
    </row>
    <row r="342" spans="1:18">
      <c r="A342" s="124"/>
      <c r="B342" s="5"/>
      <c r="C342" s="12"/>
      <c r="D342" s="13"/>
      <c r="E342" s="103"/>
      <c r="F342" s="74"/>
      <c r="G342" s="74"/>
      <c r="H342" s="74"/>
      <c r="I342" s="12"/>
      <c r="J342" s="5"/>
      <c r="K342" s="5"/>
      <c r="L342" s="5"/>
      <c r="M342" s="5"/>
      <c r="N342" s="5"/>
      <c r="O342" s="5"/>
      <c r="P342" s="13"/>
      <c r="Q342" s="46"/>
      <c r="R342" s="12"/>
    </row>
    <row r="343" spans="1:18">
      <c r="A343" s="124"/>
      <c r="B343" s="5"/>
      <c r="C343" s="12"/>
      <c r="D343" s="13"/>
      <c r="E343" s="103"/>
      <c r="F343" s="74"/>
      <c r="G343" s="74"/>
      <c r="H343" s="74"/>
      <c r="I343" s="12"/>
      <c r="J343" s="5"/>
      <c r="K343" s="5"/>
      <c r="L343" s="5"/>
      <c r="M343" s="5"/>
      <c r="N343" s="5"/>
      <c r="O343" s="5"/>
      <c r="P343" s="13"/>
      <c r="Q343" s="46"/>
      <c r="R343" s="12"/>
    </row>
    <row r="344" spans="1:18">
      <c r="A344" s="124"/>
      <c r="B344" s="5"/>
      <c r="C344" s="12"/>
      <c r="D344" s="13"/>
      <c r="E344" s="103"/>
      <c r="F344" s="74"/>
      <c r="G344" s="74"/>
      <c r="H344" s="74"/>
      <c r="I344" s="12"/>
      <c r="J344" s="5"/>
      <c r="K344" s="5"/>
      <c r="L344" s="5"/>
      <c r="M344" s="5"/>
      <c r="N344" s="5"/>
      <c r="O344" s="5"/>
      <c r="P344" s="13"/>
      <c r="Q344" s="46"/>
      <c r="R344" s="12"/>
    </row>
    <row r="345" spans="1:18">
      <c r="A345" s="124"/>
      <c r="B345" s="5"/>
      <c r="C345" s="12"/>
      <c r="D345" s="13"/>
      <c r="E345" s="103"/>
      <c r="F345" s="74"/>
      <c r="G345" s="74"/>
      <c r="H345" s="74"/>
      <c r="I345" s="12"/>
      <c r="J345" s="5"/>
      <c r="K345" s="5"/>
      <c r="L345" s="5"/>
      <c r="M345" s="5"/>
      <c r="N345" s="5"/>
      <c r="O345" s="5"/>
      <c r="P345" s="13"/>
      <c r="Q345" s="46"/>
      <c r="R345" s="12"/>
    </row>
    <row r="346" spans="1:18">
      <c r="A346" s="124"/>
      <c r="B346" s="5"/>
      <c r="C346" s="12"/>
      <c r="D346" s="13"/>
      <c r="E346" s="103"/>
      <c r="F346" s="74"/>
      <c r="G346" s="74"/>
      <c r="H346" s="74"/>
      <c r="I346" s="12"/>
      <c r="J346" s="5"/>
      <c r="K346" s="5"/>
      <c r="L346" s="5"/>
      <c r="M346" s="5"/>
      <c r="N346" s="5"/>
      <c r="O346" s="5"/>
      <c r="P346" s="13"/>
      <c r="Q346" s="46"/>
      <c r="R346" s="12"/>
    </row>
    <row r="347" spans="1:18">
      <c r="A347" s="124"/>
      <c r="B347" s="5"/>
      <c r="C347" s="12"/>
      <c r="D347" s="13"/>
      <c r="E347" s="103"/>
      <c r="F347" s="74"/>
      <c r="G347" s="74"/>
      <c r="H347" s="74"/>
      <c r="I347" s="12"/>
      <c r="J347" s="5"/>
      <c r="K347" s="5"/>
      <c r="L347" s="5"/>
      <c r="M347" s="5"/>
      <c r="N347" s="5"/>
      <c r="O347" s="5"/>
      <c r="P347" s="13"/>
      <c r="Q347" s="46"/>
      <c r="R347" s="12"/>
    </row>
    <row r="348" spans="1:18">
      <c r="A348" s="124"/>
      <c r="B348" s="5"/>
      <c r="C348" s="12"/>
      <c r="D348" s="13"/>
      <c r="E348" s="103"/>
      <c r="F348" s="74"/>
      <c r="G348" s="74"/>
      <c r="H348" s="74"/>
      <c r="I348" s="12"/>
      <c r="J348" s="5"/>
      <c r="K348" s="5"/>
      <c r="L348" s="5"/>
      <c r="M348" s="5"/>
      <c r="N348" s="5"/>
      <c r="O348" s="5"/>
      <c r="P348" s="13"/>
      <c r="Q348" s="46"/>
      <c r="R348" s="12"/>
    </row>
    <row r="349" spans="1:18">
      <c r="A349" s="124"/>
      <c r="B349" s="5"/>
      <c r="C349" s="12"/>
      <c r="D349" s="13"/>
      <c r="E349" s="103"/>
      <c r="F349" s="74"/>
      <c r="G349" s="74"/>
      <c r="H349" s="74"/>
      <c r="I349" s="12"/>
      <c r="J349" s="5"/>
      <c r="K349" s="5"/>
      <c r="L349" s="5"/>
      <c r="M349" s="5"/>
      <c r="N349" s="5"/>
      <c r="O349" s="5"/>
      <c r="P349" s="13"/>
      <c r="Q349" s="46"/>
      <c r="R349" s="12"/>
    </row>
    <row r="350" spans="1:18">
      <c r="A350" s="124"/>
      <c r="B350" s="5"/>
      <c r="C350" s="12"/>
      <c r="D350" s="13"/>
      <c r="E350" s="103"/>
      <c r="F350" s="74"/>
      <c r="G350" s="74"/>
      <c r="H350" s="74"/>
      <c r="I350" s="12"/>
      <c r="J350" s="5"/>
      <c r="K350" s="5"/>
      <c r="L350" s="5"/>
      <c r="M350" s="5"/>
      <c r="N350" s="5"/>
      <c r="O350" s="5"/>
      <c r="P350" s="13"/>
      <c r="Q350" s="46"/>
      <c r="R350" s="12"/>
    </row>
    <row r="351" spans="1:18">
      <c r="A351" s="124"/>
      <c r="B351" s="5"/>
      <c r="C351" s="12"/>
      <c r="D351" s="13"/>
      <c r="E351" s="103"/>
      <c r="F351" s="74"/>
      <c r="G351" s="74"/>
      <c r="H351" s="74"/>
      <c r="I351" s="12"/>
      <c r="J351" s="5"/>
      <c r="K351" s="5"/>
      <c r="L351" s="5"/>
      <c r="M351" s="5"/>
      <c r="N351" s="5"/>
      <c r="O351" s="5"/>
      <c r="P351" s="13"/>
      <c r="Q351" s="46"/>
      <c r="R351" s="12"/>
    </row>
    <row r="352" spans="1:18">
      <c r="A352" s="124"/>
      <c r="B352" s="5"/>
      <c r="C352" s="12"/>
      <c r="D352" s="13"/>
      <c r="E352" s="103"/>
      <c r="F352" s="74"/>
      <c r="G352" s="74"/>
      <c r="H352" s="74"/>
      <c r="I352" s="12"/>
      <c r="J352" s="5"/>
      <c r="K352" s="5"/>
      <c r="L352" s="5"/>
      <c r="M352" s="5"/>
      <c r="N352" s="5"/>
      <c r="O352" s="5"/>
      <c r="P352" s="13"/>
      <c r="Q352" s="46"/>
      <c r="R352" s="12"/>
    </row>
    <row r="353" spans="1:18">
      <c r="A353" s="124"/>
      <c r="B353" s="5"/>
      <c r="C353" s="12"/>
      <c r="D353" s="13"/>
      <c r="E353" s="103"/>
      <c r="F353" s="74"/>
      <c r="G353" s="74"/>
      <c r="H353" s="74"/>
      <c r="I353" s="12"/>
      <c r="J353" s="5"/>
      <c r="K353" s="5"/>
      <c r="L353" s="5"/>
      <c r="M353" s="5"/>
      <c r="N353" s="5"/>
      <c r="O353" s="5"/>
      <c r="P353" s="13"/>
      <c r="Q353" s="46"/>
      <c r="R353" s="12"/>
    </row>
    <row r="354" spans="1:18">
      <c r="A354" s="124"/>
      <c r="B354" s="5"/>
      <c r="C354" s="12"/>
      <c r="D354" s="13"/>
      <c r="E354" s="103"/>
      <c r="F354" s="74"/>
      <c r="G354" s="74"/>
      <c r="H354" s="74"/>
      <c r="I354" s="12"/>
      <c r="J354" s="5"/>
      <c r="K354" s="5"/>
      <c r="L354" s="5"/>
      <c r="M354" s="5"/>
      <c r="N354" s="5"/>
      <c r="O354" s="5"/>
      <c r="P354" s="13"/>
      <c r="Q354" s="46"/>
      <c r="R354" s="12"/>
    </row>
    <row r="355" spans="1:18">
      <c r="A355" s="124"/>
      <c r="B355" s="5"/>
      <c r="C355" s="12"/>
      <c r="D355" s="13"/>
      <c r="E355" s="103"/>
      <c r="F355" s="74"/>
      <c r="G355" s="74"/>
      <c r="H355" s="74"/>
      <c r="I355" s="12"/>
      <c r="J355" s="5"/>
      <c r="K355" s="5"/>
      <c r="L355" s="5"/>
      <c r="M355" s="5"/>
      <c r="N355" s="5"/>
      <c r="O355" s="5"/>
      <c r="P355" s="13"/>
      <c r="Q355" s="46"/>
      <c r="R355" s="12"/>
    </row>
    <row r="356" spans="1:18">
      <c r="A356" s="124"/>
      <c r="B356" s="5"/>
      <c r="C356" s="12"/>
      <c r="D356" s="13"/>
      <c r="E356" s="103"/>
      <c r="F356" s="74"/>
      <c r="G356" s="74"/>
      <c r="H356" s="74"/>
      <c r="I356" s="12"/>
      <c r="J356" s="5"/>
      <c r="K356" s="5"/>
      <c r="L356" s="5"/>
      <c r="M356" s="5"/>
      <c r="N356" s="5"/>
      <c r="O356" s="5"/>
      <c r="P356" s="13"/>
      <c r="Q356" s="46"/>
      <c r="R356" s="12"/>
    </row>
    <row r="357" spans="1:18">
      <c r="A357" s="124"/>
      <c r="B357" s="5"/>
      <c r="C357" s="12"/>
      <c r="D357" s="13"/>
      <c r="E357" s="103"/>
      <c r="F357" s="74"/>
      <c r="G357" s="74"/>
      <c r="H357" s="74"/>
      <c r="I357" s="12"/>
      <c r="J357" s="5"/>
      <c r="K357" s="5"/>
      <c r="L357" s="5"/>
      <c r="M357" s="5"/>
      <c r="N357" s="5"/>
      <c r="O357" s="5"/>
      <c r="P357" s="13"/>
      <c r="Q357" s="46"/>
      <c r="R357" s="12"/>
    </row>
    <row r="358" spans="1:18">
      <c r="A358" s="124"/>
      <c r="B358" s="5"/>
      <c r="C358" s="12"/>
      <c r="D358" s="13"/>
      <c r="E358" s="103"/>
      <c r="F358" s="74"/>
      <c r="G358" s="74"/>
      <c r="H358" s="74"/>
      <c r="I358" s="12"/>
      <c r="J358" s="5"/>
      <c r="K358" s="5"/>
      <c r="L358" s="5"/>
      <c r="M358" s="5"/>
      <c r="N358" s="5"/>
      <c r="O358" s="5"/>
      <c r="P358" s="13"/>
      <c r="Q358" s="46"/>
      <c r="R358" s="12"/>
    </row>
    <row r="359" spans="1:18">
      <c r="A359" s="124"/>
      <c r="B359" s="5"/>
      <c r="C359" s="12"/>
      <c r="D359" s="13"/>
      <c r="E359" s="103"/>
      <c r="F359" s="74"/>
      <c r="G359" s="74"/>
      <c r="H359" s="74"/>
      <c r="I359" s="12"/>
      <c r="J359" s="5"/>
      <c r="K359" s="5"/>
      <c r="L359" s="5"/>
      <c r="M359" s="5"/>
      <c r="N359" s="5"/>
      <c r="O359" s="5"/>
      <c r="P359" s="13"/>
      <c r="Q359" s="46"/>
      <c r="R359" s="12"/>
    </row>
    <row r="360" spans="1:18">
      <c r="A360" s="124"/>
      <c r="B360" s="5"/>
      <c r="C360" s="12"/>
      <c r="D360" s="13"/>
      <c r="E360" s="103"/>
      <c r="F360" s="74"/>
      <c r="G360" s="74"/>
      <c r="H360" s="74"/>
      <c r="I360" s="12"/>
      <c r="J360" s="5"/>
      <c r="K360" s="5"/>
      <c r="L360" s="5"/>
      <c r="M360" s="5"/>
      <c r="N360" s="5"/>
      <c r="O360" s="5"/>
      <c r="P360" s="13"/>
      <c r="Q360" s="46"/>
      <c r="R360" s="12"/>
    </row>
    <row r="361" spans="1:18">
      <c r="A361" s="124"/>
      <c r="B361" s="5"/>
      <c r="C361" s="12"/>
      <c r="D361" s="13"/>
      <c r="E361" s="103"/>
      <c r="F361" s="74"/>
      <c r="G361" s="74"/>
      <c r="H361" s="74"/>
      <c r="I361" s="12"/>
      <c r="J361" s="5"/>
      <c r="K361" s="5"/>
      <c r="L361" s="5"/>
      <c r="M361" s="5"/>
      <c r="N361" s="5"/>
      <c r="O361" s="5"/>
      <c r="P361" s="13"/>
      <c r="Q361" s="46"/>
      <c r="R361" s="12"/>
    </row>
    <row r="362" spans="1:18">
      <c r="A362" s="124"/>
      <c r="B362" s="5"/>
      <c r="C362" s="12"/>
      <c r="D362" s="13"/>
      <c r="E362" s="103"/>
      <c r="F362" s="74"/>
      <c r="G362" s="74"/>
      <c r="H362" s="74"/>
      <c r="I362" s="12"/>
      <c r="J362" s="5"/>
      <c r="K362" s="5"/>
      <c r="L362" s="5"/>
      <c r="M362" s="5"/>
      <c r="N362" s="5"/>
      <c r="O362" s="5"/>
      <c r="P362" s="13"/>
      <c r="Q362" s="46"/>
      <c r="R362" s="12"/>
    </row>
    <row r="363" spans="1:18">
      <c r="A363" s="124"/>
      <c r="B363" s="5"/>
      <c r="C363" s="12"/>
      <c r="D363" s="13"/>
      <c r="E363" s="103"/>
      <c r="F363" s="74"/>
      <c r="G363" s="74"/>
      <c r="H363" s="74"/>
      <c r="I363" s="12"/>
      <c r="J363" s="5"/>
      <c r="K363" s="5"/>
      <c r="L363" s="5"/>
      <c r="M363" s="5"/>
      <c r="N363" s="5"/>
      <c r="O363" s="5"/>
      <c r="P363" s="13"/>
      <c r="Q363" s="46"/>
      <c r="R363" s="12"/>
    </row>
    <row r="364" spans="1:18">
      <c r="A364" s="124"/>
      <c r="B364" s="5"/>
      <c r="C364" s="12"/>
      <c r="D364" s="13"/>
      <c r="E364" s="103"/>
      <c r="F364" s="74"/>
      <c r="G364" s="74"/>
      <c r="H364" s="74"/>
      <c r="I364" s="12"/>
      <c r="J364" s="5"/>
      <c r="K364" s="5"/>
      <c r="L364" s="5"/>
      <c r="M364" s="5"/>
      <c r="N364" s="5"/>
      <c r="O364" s="5"/>
      <c r="P364" s="13"/>
      <c r="Q364" s="46"/>
      <c r="R364" s="12"/>
    </row>
    <row r="365" spans="1:18">
      <c r="A365" s="124"/>
      <c r="B365" s="5"/>
      <c r="C365" s="12"/>
      <c r="D365" s="13"/>
      <c r="E365" s="103"/>
      <c r="F365" s="74"/>
      <c r="G365" s="74"/>
      <c r="H365" s="74"/>
      <c r="I365" s="12"/>
      <c r="J365" s="5"/>
      <c r="K365" s="5"/>
      <c r="L365" s="5"/>
      <c r="M365" s="5"/>
      <c r="N365" s="5"/>
      <c r="O365" s="5"/>
      <c r="P365" s="13"/>
      <c r="Q365" s="46"/>
      <c r="R365" s="12"/>
    </row>
    <row r="366" spans="1:18">
      <c r="A366" s="124"/>
      <c r="B366" s="5"/>
      <c r="C366" s="12"/>
      <c r="D366" s="13"/>
      <c r="E366" s="103"/>
      <c r="F366" s="74"/>
      <c r="G366" s="74"/>
      <c r="H366" s="74"/>
      <c r="I366" s="12"/>
      <c r="J366" s="5"/>
      <c r="K366" s="5"/>
      <c r="L366" s="5"/>
      <c r="M366" s="5"/>
      <c r="N366" s="5"/>
      <c r="O366" s="5"/>
      <c r="P366" s="13"/>
      <c r="Q366" s="46"/>
      <c r="R366" s="12"/>
    </row>
    <row r="367" spans="1:18">
      <c r="A367" s="124"/>
      <c r="B367" s="5"/>
      <c r="C367" s="12"/>
      <c r="D367" s="13"/>
      <c r="E367" s="103"/>
      <c r="F367" s="74"/>
      <c r="G367" s="74"/>
      <c r="H367" s="74"/>
      <c r="I367" s="12"/>
      <c r="J367" s="5"/>
      <c r="K367" s="5"/>
      <c r="L367" s="5"/>
      <c r="M367" s="5"/>
      <c r="N367" s="5"/>
      <c r="O367" s="5"/>
      <c r="P367" s="13"/>
      <c r="Q367" s="46"/>
      <c r="R367" s="12"/>
    </row>
    <row r="368" spans="1:18">
      <c r="A368" s="124"/>
      <c r="B368" s="5"/>
      <c r="C368" s="12"/>
      <c r="D368" s="13"/>
      <c r="E368" s="103"/>
      <c r="F368" s="74"/>
      <c r="G368" s="74"/>
      <c r="H368" s="74"/>
      <c r="I368" s="12"/>
      <c r="J368" s="5"/>
      <c r="K368" s="5"/>
      <c r="L368" s="5"/>
      <c r="M368" s="5"/>
      <c r="N368" s="5"/>
      <c r="O368" s="5"/>
      <c r="P368" s="13"/>
      <c r="Q368" s="46"/>
      <c r="R368" s="12"/>
    </row>
    <row r="369" spans="1:18">
      <c r="A369" s="124"/>
      <c r="B369" s="5"/>
      <c r="C369" s="12"/>
      <c r="D369" s="13"/>
      <c r="E369" s="103"/>
      <c r="F369" s="74"/>
      <c r="G369" s="74"/>
      <c r="H369" s="74"/>
      <c r="I369" s="12"/>
      <c r="J369" s="5"/>
      <c r="K369" s="5"/>
      <c r="L369" s="5"/>
      <c r="M369" s="5"/>
      <c r="N369" s="5"/>
      <c r="O369" s="5"/>
      <c r="P369" s="13"/>
      <c r="Q369" s="46"/>
      <c r="R369" s="12"/>
    </row>
    <row r="370" spans="1:18">
      <c r="A370" s="124"/>
      <c r="B370" s="5"/>
      <c r="C370" s="12"/>
      <c r="D370" s="13"/>
      <c r="E370" s="103"/>
      <c r="F370" s="74"/>
      <c r="G370" s="74"/>
      <c r="H370" s="74"/>
      <c r="I370" s="12"/>
      <c r="J370" s="5"/>
      <c r="K370" s="5"/>
      <c r="L370" s="5"/>
      <c r="M370" s="5"/>
      <c r="N370" s="5"/>
      <c r="O370" s="5"/>
      <c r="P370" s="13"/>
      <c r="Q370" s="46"/>
      <c r="R370" s="12"/>
    </row>
    <row r="371" spans="1:18">
      <c r="A371" s="124"/>
      <c r="B371" s="5"/>
      <c r="C371" s="12"/>
      <c r="D371" s="13"/>
      <c r="E371" s="103"/>
      <c r="F371" s="74"/>
      <c r="G371" s="74"/>
      <c r="H371" s="74"/>
      <c r="I371" s="12"/>
      <c r="J371" s="5"/>
      <c r="K371" s="5"/>
      <c r="L371" s="5"/>
      <c r="M371" s="5"/>
      <c r="N371" s="5"/>
      <c r="O371" s="5"/>
      <c r="P371" s="13"/>
      <c r="Q371" s="46"/>
      <c r="R371" s="12"/>
    </row>
    <row r="372" spans="1:18">
      <c r="A372" s="124"/>
      <c r="B372" s="5"/>
      <c r="C372" s="12"/>
      <c r="D372" s="13"/>
      <c r="E372" s="103"/>
      <c r="F372" s="74"/>
      <c r="G372" s="74"/>
      <c r="H372" s="74"/>
      <c r="I372" s="12"/>
      <c r="J372" s="5"/>
      <c r="K372" s="5"/>
      <c r="L372" s="5"/>
      <c r="M372" s="5"/>
      <c r="N372" s="5"/>
      <c r="O372" s="5"/>
      <c r="P372" s="13"/>
      <c r="Q372" s="46"/>
      <c r="R372" s="12"/>
    </row>
    <row r="373" spans="1:18">
      <c r="A373" s="124"/>
      <c r="B373" s="5"/>
      <c r="C373" s="12"/>
      <c r="D373" s="13"/>
      <c r="E373" s="103"/>
      <c r="F373" s="74"/>
      <c r="G373" s="74"/>
      <c r="H373" s="74"/>
      <c r="I373" s="12"/>
      <c r="J373" s="5"/>
      <c r="K373" s="5"/>
      <c r="L373" s="5"/>
      <c r="M373" s="5"/>
      <c r="N373" s="5"/>
      <c r="O373" s="5"/>
      <c r="P373" s="13"/>
      <c r="Q373" s="46"/>
      <c r="R373" s="12"/>
    </row>
    <row r="374" spans="1:18">
      <c r="A374" s="124"/>
      <c r="B374" s="5"/>
      <c r="C374" s="12"/>
      <c r="D374" s="13"/>
      <c r="E374" s="103"/>
      <c r="F374" s="74"/>
      <c r="G374" s="74"/>
      <c r="H374" s="74"/>
      <c r="I374" s="12"/>
      <c r="J374" s="5"/>
      <c r="K374" s="5"/>
      <c r="L374" s="5"/>
      <c r="M374" s="5"/>
      <c r="N374" s="5"/>
      <c r="O374" s="5"/>
      <c r="P374" s="13"/>
      <c r="Q374" s="46"/>
      <c r="R374" s="12"/>
    </row>
    <row r="375" spans="1:18">
      <c r="A375" s="124"/>
      <c r="B375" s="5"/>
      <c r="C375" s="12"/>
      <c r="D375" s="13"/>
      <c r="E375" s="103"/>
      <c r="F375" s="74"/>
      <c r="G375" s="74"/>
      <c r="H375" s="74"/>
      <c r="I375" s="12"/>
      <c r="J375" s="5"/>
      <c r="K375" s="5"/>
      <c r="L375" s="5"/>
      <c r="M375" s="5"/>
      <c r="N375" s="5"/>
      <c r="O375" s="5"/>
      <c r="P375" s="13"/>
      <c r="Q375" s="46"/>
      <c r="R375" s="12"/>
    </row>
    <row r="376" spans="1:18">
      <c r="A376" s="124"/>
      <c r="B376" s="5"/>
      <c r="C376" s="12"/>
      <c r="D376" s="13"/>
      <c r="E376" s="103"/>
      <c r="F376" s="74"/>
      <c r="G376" s="74"/>
      <c r="H376" s="74"/>
      <c r="I376" s="12"/>
      <c r="J376" s="5"/>
      <c r="K376" s="5"/>
      <c r="L376" s="5"/>
      <c r="M376" s="5"/>
      <c r="N376" s="5"/>
      <c r="O376" s="5"/>
      <c r="P376" s="13"/>
      <c r="Q376" s="46"/>
      <c r="R376" s="12"/>
    </row>
    <row r="377" spans="1:18">
      <c r="A377" s="124"/>
      <c r="B377" s="5"/>
      <c r="C377" s="12"/>
      <c r="D377" s="13"/>
      <c r="E377" s="103"/>
      <c r="F377" s="74"/>
      <c r="G377" s="74"/>
      <c r="H377" s="74"/>
      <c r="I377" s="12"/>
      <c r="J377" s="5"/>
      <c r="K377" s="5"/>
      <c r="L377" s="5"/>
      <c r="M377" s="5"/>
      <c r="N377" s="5"/>
      <c r="O377" s="5"/>
      <c r="P377" s="13"/>
      <c r="Q377" s="46"/>
      <c r="R377" s="12"/>
    </row>
    <row r="378" spans="1:18">
      <c r="A378" s="124"/>
      <c r="B378" s="5"/>
      <c r="C378" s="12"/>
      <c r="D378" s="13"/>
      <c r="E378" s="103"/>
      <c r="F378" s="74"/>
      <c r="G378" s="74"/>
      <c r="H378" s="74"/>
      <c r="I378" s="12"/>
      <c r="J378" s="5"/>
      <c r="K378" s="5"/>
      <c r="L378" s="5"/>
      <c r="M378" s="5"/>
      <c r="N378" s="5"/>
      <c r="O378" s="5"/>
      <c r="P378" s="13"/>
      <c r="Q378" s="46"/>
      <c r="R378" s="12"/>
    </row>
    <row r="379" spans="1:18">
      <c r="A379" s="124"/>
      <c r="B379" s="5"/>
      <c r="C379" s="12"/>
      <c r="D379" s="13"/>
      <c r="E379" s="103"/>
      <c r="F379" s="74"/>
      <c r="G379" s="74"/>
      <c r="H379" s="74"/>
      <c r="I379" s="12"/>
      <c r="J379" s="5"/>
      <c r="K379" s="5"/>
      <c r="L379" s="5"/>
      <c r="M379" s="5"/>
      <c r="N379" s="5"/>
      <c r="O379" s="5"/>
      <c r="P379" s="13"/>
      <c r="Q379" s="46"/>
      <c r="R379" s="12"/>
    </row>
    <row r="380" spans="1:18">
      <c r="A380" s="124"/>
      <c r="B380" s="5"/>
      <c r="C380" s="12"/>
      <c r="D380" s="13"/>
      <c r="E380" s="103"/>
      <c r="F380" s="74"/>
      <c r="G380" s="74"/>
      <c r="H380" s="74"/>
      <c r="I380" s="12"/>
      <c r="J380" s="5"/>
      <c r="K380" s="5"/>
      <c r="L380" s="5"/>
      <c r="M380" s="5"/>
      <c r="N380" s="5"/>
      <c r="O380" s="5"/>
      <c r="P380" s="13"/>
      <c r="Q380" s="46"/>
      <c r="R380" s="12"/>
    </row>
    <row r="381" spans="1:18">
      <c r="A381" s="124"/>
      <c r="B381" s="5"/>
      <c r="C381" s="12"/>
      <c r="D381" s="13"/>
      <c r="E381" s="103"/>
      <c r="F381" s="74"/>
      <c r="G381" s="74"/>
      <c r="H381" s="74"/>
      <c r="I381" s="12"/>
      <c r="J381" s="5"/>
      <c r="K381" s="5"/>
      <c r="L381" s="5"/>
      <c r="M381" s="5"/>
      <c r="N381" s="5"/>
      <c r="O381" s="5"/>
      <c r="P381" s="13"/>
      <c r="Q381" s="46"/>
      <c r="R381" s="12"/>
    </row>
    <row r="382" spans="1:18">
      <c r="A382" s="124"/>
      <c r="B382" s="5"/>
      <c r="C382" s="12"/>
      <c r="D382" s="13"/>
      <c r="E382" s="103"/>
      <c r="F382" s="74"/>
      <c r="G382" s="74"/>
      <c r="H382" s="74"/>
      <c r="I382" s="12"/>
      <c r="J382" s="5"/>
      <c r="K382" s="5"/>
      <c r="L382" s="5"/>
      <c r="M382" s="5"/>
      <c r="N382" s="5"/>
      <c r="O382" s="5"/>
      <c r="P382" s="13"/>
      <c r="Q382" s="46"/>
      <c r="R382" s="12"/>
    </row>
    <row r="383" spans="1:18">
      <c r="A383" s="124"/>
      <c r="B383" s="5"/>
      <c r="C383" s="12"/>
      <c r="D383" s="13"/>
      <c r="E383" s="103"/>
      <c r="F383" s="74"/>
      <c r="G383" s="74"/>
      <c r="H383" s="74"/>
      <c r="I383" s="12"/>
      <c r="J383" s="5"/>
      <c r="K383" s="5"/>
      <c r="L383" s="5"/>
      <c r="M383" s="5"/>
      <c r="N383" s="5"/>
      <c r="O383" s="5"/>
      <c r="P383" s="13"/>
      <c r="Q383" s="46"/>
      <c r="R383" s="12"/>
    </row>
    <row r="384" spans="1:18">
      <c r="A384" s="124"/>
      <c r="B384" s="5"/>
      <c r="C384" s="12"/>
      <c r="D384" s="13"/>
      <c r="E384" s="103"/>
      <c r="F384" s="74"/>
      <c r="G384" s="74"/>
      <c r="H384" s="74"/>
      <c r="I384" s="12"/>
      <c r="J384" s="5"/>
      <c r="K384" s="5"/>
      <c r="L384" s="5"/>
      <c r="M384" s="5"/>
      <c r="N384" s="5"/>
      <c r="O384" s="5"/>
      <c r="P384" s="13"/>
      <c r="Q384" s="46"/>
      <c r="R384" s="12"/>
    </row>
    <row r="385" spans="1:18">
      <c r="A385" s="124"/>
      <c r="B385" s="5"/>
      <c r="C385" s="12"/>
      <c r="D385" s="13"/>
      <c r="E385" s="103"/>
      <c r="F385" s="74"/>
      <c r="G385" s="74"/>
      <c r="H385" s="74"/>
      <c r="I385" s="12"/>
      <c r="J385" s="5"/>
      <c r="K385" s="5"/>
      <c r="L385" s="5"/>
      <c r="M385" s="5"/>
      <c r="N385" s="5"/>
      <c r="O385" s="5"/>
      <c r="P385" s="13"/>
      <c r="Q385" s="46"/>
      <c r="R385" s="12"/>
    </row>
    <row r="386" spans="1:18">
      <c r="A386" s="124"/>
      <c r="B386" s="5"/>
      <c r="C386" s="12"/>
      <c r="D386" s="13"/>
      <c r="E386" s="103"/>
      <c r="F386" s="74"/>
      <c r="G386" s="74"/>
      <c r="H386" s="74"/>
      <c r="I386" s="12"/>
      <c r="J386" s="5"/>
      <c r="K386" s="5"/>
      <c r="L386" s="5"/>
      <c r="M386" s="5"/>
      <c r="N386" s="5"/>
      <c r="O386" s="5"/>
      <c r="P386" s="13"/>
      <c r="Q386" s="46"/>
      <c r="R386" s="12"/>
    </row>
    <row r="387" spans="1:18">
      <c r="A387" s="124"/>
      <c r="B387" s="5"/>
      <c r="C387" s="12"/>
      <c r="D387" s="13"/>
      <c r="E387" s="103"/>
      <c r="F387" s="74"/>
      <c r="G387" s="74"/>
      <c r="H387" s="74"/>
      <c r="I387" s="12"/>
      <c r="J387" s="5"/>
      <c r="K387" s="5"/>
      <c r="L387" s="5"/>
      <c r="M387" s="5"/>
      <c r="N387" s="5"/>
      <c r="O387" s="5"/>
      <c r="P387" s="13"/>
      <c r="Q387" s="46"/>
      <c r="R387" s="12"/>
    </row>
    <row r="388" spans="1:18">
      <c r="A388" s="124"/>
      <c r="B388" s="5"/>
      <c r="C388" s="12"/>
      <c r="D388" s="13"/>
      <c r="E388" s="103"/>
      <c r="F388" s="74"/>
      <c r="G388" s="74"/>
      <c r="H388" s="74"/>
      <c r="I388" s="12"/>
      <c r="J388" s="5"/>
      <c r="K388" s="5"/>
      <c r="L388" s="5"/>
      <c r="M388" s="5"/>
      <c r="N388" s="5"/>
      <c r="O388" s="5"/>
      <c r="P388" s="13"/>
      <c r="Q388" s="46"/>
      <c r="R388" s="12"/>
    </row>
    <row r="389" spans="1:18">
      <c r="A389" s="124"/>
      <c r="B389" s="5"/>
      <c r="C389" s="12"/>
      <c r="D389" s="13"/>
      <c r="E389" s="103"/>
      <c r="F389" s="74"/>
      <c r="G389" s="74"/>
      <c r="H389" s="74"/>
      <c r="I389" s="12"/>
      <c r="J389" s="5"/>
      <c r="K389" s="5"/>
      <c r="L389" s="5"/>
      <c r="M389" s="5"/>
      <c r="N389" s="5"/>
      <c r="O389" s="5"/>
      <c r="P389" s="13"/>
      <c r="Q389" s="46"/>
      <c r="R389" s="12"/>
    </row>
    <row r="390" spans="1:18">
      <c r="A390" s="124"/>
      <c r="B390" s="5"/>
      <c r="C390" s="12"/>
      <c r="D390" s="13"/>
      <c r="E390" s="103"/>
      <c r="F390" s="74"/>
      <c r="G390" s="74"/>
      <c r="H390" s="74"/>
      <c r="I390" s="12"/>
      <c r="J390" s="5"/>
      <c r="K390" s="5"/>
      <c r="L390" s="5"/>
      <c r="M390" s="5"/>
      <c r="N390" s="5"/>
      <c r="O390" s="5"/>
      <c r="P390" s="13"/>
      <c r="Q390" s="46"/>
      <c r="R390" s="12"/>
    </row>
    <row r="391" spans="1:18">
      <c r="A391" s="124"/>
      <c r="B391" s="5"/>
      <c r="C391" s="12"/>
      <c r="D391" s="13"/>
      <c r="E391" s="103"/>
      <c r="F391" s="74"/>
      <c r="G391" s="74"/>
      <c r="H391" s="74"/>
      <c r="I391" s="12"/>
      <c r="J391" s="5"/>
      <c r="K391" s="5"/>
      <c r="L391" s="5"/>
      <c r="M391" s="5"/>
      <c r="N391" s="5"/>
      <c r="O391" s="5"/>
      <c r="P391" s="13"/>
      <c r="Q391" s="46"/>
      <c r="R391" s="12"/>
    </row>
    <row r="392" spans="1:18">
      <c r="A392" s="124"/>
      <c r="B392" s="5"/>
      <c r="C392" s="12"/>
      <c r="D392" s="13"/>
      <c r="E392" s="103"/>
      <c r="F392" s="74"/>
      <c r="G392" s="74"/>
      <c r="H392" s="74"/>
      <c r="I392" s="12"/>
      <c r="J392" s="5"/>
      <c r="K392" s="5"/>
      <c r="L392" s="5"/>
      <c r="M392" s="5"/>
      <c r="N392" s="5"/>
      <c r="O392" s="5"/>
      <c r="P392" s="13"/>
      <c r="Q392" s="46"/>
      <c r="R392" s="12"/>
    </row>
    <row r="393" spans="1:18">
      <c r="A393" s="124"/>
      <c r="B393" s="5"/>
      <c r="C393" s="12"/>
      <c r="D393" s="13"/>
      <c r="E393" s="103"/>
      <c r="F393" s="74"/>
      <c r="G393" s="74"/>
      <c r="H393" s="74"/>
      <c r="I393" s="12"/>
      <c r="J393" s="5"/>
      <c r="K393" s="5"/>
      <c r="L393" s="5"/>
      <c r="M393" s="5"/>
      <c r="N393" s="5"/>
      <c r="O393" s="5"/>
      <c r="P393" s="13"/>
      <c r="Q393" s="46"/>
      <c r="R393" s="12"/>
    </row>
    <row r="394" spans="1:18">
      <c r="A394" s="124"/>
      <c r="B394" s="5"/>
      <c r="C394" s="12"/>
      <c r="D394" s="13"/>
      <c r="E394" s="103"/>
      <c r="F394" s="74"/>
      <c r="G394" s="74"/>
      <c r="H394" s="74"/>
      <c r="I394" s="12"/>
      <c r="J394" s="5"/>
      <c r="K394" s="5"/>
      <c r="L394" s="5"/>
      <c r="M394" s="5"/>
      <c r="N394" s="5"/>
      <c r="O394" s="5"/>
      <c r="P394" s="13"/>
      <c r="Q394" s="46"/>
      <c r="R394" s="12"/>
    </row>
    <row r="395" spans="1:18">
      <c r="A395" s="124"/>
      <c r="B395" s="5"/>
      <c r="C395" s="12"/>
      <c r="D395" s="13"/>
      <c r="E395" s="103"/>
      <c r="F395" s="74"/>
      <c r="G395" s="74"/>
      <c r="H395" s="74"/>
      <c r="I395" s="12"/>
      <c r="J395" s="5"/>
      <c r="K395" s="5"/>
      <c r="L395" s="5"/>
      <c r="M395" s="5"/>
      <c r="N395" s="5"/>
      <c r="O395" s="5"/>
      <c r="P395" s="13"/>
      <c r="Q395" s="46"/>
      <c r="R395" s="12"/>
    </row>
    <row r="396" spans="1:18">
      <c r="A396" s="124"/>
      <c r="B396" s="5"/>
      <c r="C396" s="12"/>
      <c r="D396" s="13"/>
      <c r="E396" s="103"/>
      <c r="F396" s="74"/>
      <c r="G396" s="74"/>
      <c r="H396" s="74"/>
      <c r="I396" s="12"/>
      <c r="J396" s="5"/>
      <c r="K396" s="5"/>
      <c r="L396" s="5"/>
      <c r="M396" s="5"/>
      <c r="N396" s="5"/>
      <c r="O396" s="5"/>
      <c r="P396" s="13"/>
      <c r="Q396" s="46"/>
      <c r="R396" s="12"/>
    </row>
    <row r="397" spans="1:18">
      <c r="A397" s="124"/>
      <c r="B397" s="5"/>
      <c r="C397" s="12"/>
      <c r="D397" s="13"/>
      <c r="E397" s="103"/>
      <c r="F397" s="74"/>
      <c r="G397" s="74"/>
      <c r="H397" s="74"/>
      <c r="I397" s="12"/>
      <c r="J397" s="5"/>
      <c r="K397" s="5"/>
      <c r="L397" s="5"/>
      <c r="M397" s="5"/>
      <c r="N397" s="5"/>
      <c r="O397" s="5"/>
      <c r="P397" s="13"/>
      <c r="Q397" s="46"/>
      <c r="R397" s="12"/>
    </row>
    <row r="398" spans="1:18">
      <c r="A398" s="124"/>
      <c r="B398" s="5"/>
      <c r="C398" s="12"/>
      <c r="D398" s="13"/>
      <c r="E398" s="103"/>
      <c r="F398" s="74"/>
      <c r="G398" s="74"/>
      <c r="H398" s="74"/>
      <c r="I398" s="12"/>
      <c r="J398" s="5"/>
      <c r="K398" s="5"/>
      <c r="L398" s="5"/>
      <c r="M398" s="5"/>
      <c r="N398" s="5"/>
      <c r="O398" s="5"/>
      <c r="P398" s="13"/>
      <c r="Q398" s="46"/>
      <c r="R398" s="12"/>
    </row>
    <row r="399" spans="1:18">
      <c r="A399" s="124"/>
      <c r="B399" s="5"/>
      <c r="C399" s="12"/>
      <c r="D399" s="13"/>
      <c r="E399" s="103"/>
      <c r="F399" s="74"/>
      <c r="G399" s="74"/>
      <c r="H399" s="74"/>
      <c r="I399" s="12"/>
      <c r="J399" s="5"/>
      <c r="K399" s="5"/>
      <c r="L399" s="5"/>
      <c r="M399" s="5"/>
      <c r="N399" s="5"/>
      <c r="O399" s="5"/>
      <c r="P399" s="13"/>
      <c r="Q399" s="46"/>
      <c r="R399" s="12"/>
    </row>
    <row r="400" spans="1:18">
      <c r="A400" s="124"/>
      <c r="B400" s="5"/>
      <c r="C400" s="12"/>
      <c r="D400" s="13"/>
      <c r="E400" s="103"/>
      <c r="F400" s="74"/>
      <c r="G400" s="74"/>
      <c r="H400" s="74"/>
      <c r="I400" s="12"/>
      <c r="J400" s="5"/>
      <c r="K400" s="5"/>
      <c r="L400" s="5"/>
      <c r="M400" s="5"/>
      <c r="N400" s="5"/>
      <c r="O400" s="5"/>
      <c r="P400" s="13"/>
      <c r="Q400" s="46"/>
      <c r="R400" s="12"/>
    </row>
    <row r="401" spans="1:18">
      <c r="A401" s="124"/>
      <c r="B401" s="5"/>
      <c r="C401" s="12"/>
      <c r="D401" s="13"/>
      <c r="E401" s="103"/>
      <c r="F401" s="74"/>
      <c r="G401" s="74"/>
      <c r="H401" s="74"/>
      <c r="I401" s="12"/>
      <c r="J401" s="5"/>
      <c r="K401" s="5"/>
      <c r="L401" s="5"/>
      <c r="M401" s="5"/>
      <c r="N401" s="5"/>
      <c r="O401" s="5"/>
      <c r="P401" s="13"/>
      <c r="Q401" s="46"/>
      <c r="R401" s="12"/>
    </row>
    <row r="402" spans="1:18">
      <c r="A402" s="124"/>
      <c r="B402" s="5"/>
      <c r="C402" s="12"/>
      <c r="D402" s="13"/>
      <c r="E402" s="103"/>
      <c r="F402" s="74"/>
      <c r="G402" s="74"/>
      <c r="H402" s="74"/>
      <c r="I402" s="12"/>
      <c r="J402" s="5"/>
      <c r="K402" s="5"/>
      <c r="L402" s="5"/>
      <c r="M402" s="5"/>
      <c r="N402" s="5"/>
      <c r="O402" s="5"/>
      <c r="P402" s="13"/>
      <c r="Q402" s="46"/>
      <c r="R402" s="12"/>
    </row>
    <row r="403" spans="1:18">
      <c r="A403" s="124"/>
      <c r="B403" s="5"/>
      <c r="C403" s="12"/>
      <c r="D403" s="13"/>
      <c r="E403" s="103"/>
      <c r="F403" s="74"/>
      <c r="G403" s="74"/>
      <c r="H403" s="74"/>
      <c r="I403" s="12"/>
      <c r="J403" s="5"/>
      <c r="K403" s="5"/>
      <c r="L403" s="5"/>
      <c r="M403" s="5"/>
      <c r="N403" s="5"/>
      <c r="O403" s="5"/>
      <c r="P403" s="13"/>
      <c r="Q403" s="46"/>
      <c r="R403" s="12"/>
    </row>
    <row r="404" spans="1:18">
      <c r="A404" s="124"/>
      <c r="B404" s="5"/>
      <c r="C404" s="12"/>
      <c r="D404" s="13"/>
      <c r="E404" s="103"/>
      <c r="F404" s="74"/>
      <c r="G404" s="74"/>
      <c r="H404" s="74"/>
      <c r="I404" s="12"/>
      <c r="J404" s="5"/>
      <c r="K404" s="5"/>
      <c r="L404" s="5"/>
      <c r="M404" s="5"/>
      <c r="N404" s="5"/>
      <c r="O404" s="5"/>
      <c r="P404" s="13"/>
      <c r="Q404" s="46"/>
      <c r="R404" s="12"/>
    </row>
    <row r="405" spans="1:18">
      <c r="A405" s="124"/>
      <c r="B405" s="5"/>
      <c r="C405" s="12"/>
      <c r="D405" s="13"/>
      <c r="E405" s="103"/>
      <c r="F405" s="74"/>
      <c r="G405" s="74"/>
      <c r="H405" s="74"/>
      <c r="I405" s="12"/>
      <c r="J405" s="5"/>
      <c r="K405" s="5"/>
      <c r="L405" s="5"/>
      <c r="M405" s="5"/>
      <c r="N405" s="5"/>
      <c r="O405" s="5"/>
      <c r="P405" s="13"/>
      <c r="Q405" s="46"/>
      <c r="R405" s="12"/>
    </row>
    <row r="406" spans="1:18">
      <c r="A406" s="124"/>
      <c r="B406" s="5"/>
      <c r="C406" s="12"/>
      <c r="D406" s="13"/>
      <c r="E406" s="103"/>
      <c r="F406" s="74"/>
      <c r="G406" s="74"/>
      <c r="H406" s="74"/>
      <c r="I406" s="12"/>
      <c r="J406" s="5"/>
      <c r="K406" s="5"/>
      <c r="L406" s="5"/>
      <c r="M406" s="5"/>
      <c r="N406" s="5"/>
      <c r="O406" s="5"/>
      <c r="P406" s="13"/>
      <c r="Q406" s="46"/>
      <c r="R406" s="12"/>
    </row>
    <row r="407" spans="1:18">
      <c r="A407" s="124"/>
      <c r="B407" s="5"/>
      <c r="C407" s="12"/>
      <c r="D407" s="13"/>
      <c r="E407" s="103"/>
      <c r="F407" s="74"/>
      <c r="G407" s="74"/>
      <c r="H407" s="74"/>
      <c r="I407" s="12"/>
      <c r="J407" s="5"/>
      <c r="K407" s="5"/>
      <c r="L407" s="5"/>
      <c r="M407" s="5"/>
      <c r="N407" s="5"/>
      <c r="O407" s="5"/>
      <c r="P407" s="13"/>
      <c r="Q407" s="46"/>
      <c r="R407" s="12"/>
    </row>
    <row r="408" spans="1:18">
      <c r="A408" s="124"/>
      <c r="B408" s="5"/>
      <c r="C408" s="12"/>
      <c r="D408" s="13"/>
      <c r="E408" s="103"/>
      <c r="F408" s="74"/>
      <c r="G408" s="74"/>
      <c r="H408" s="74"/>
      <c r="I408" s="12"/>
      <c r="J408" s="5"/>
      <c r="K408" s="5"/>
      <c r="L408" s="5"/>
      <c r="M408" s="5"/>
      <c r="N408" s="5"/>
      <c r="O408" s="5"/>
      <c r="P408" s="13"/>
      <c r="Q408" s="46"/>
      <c r="R408" s="12"/>
    </row>
    <row r="409" spans="1:18">
      <c r="A409" s="124"/>
      <c r="B409" s="5"/>
      <c r="C409" s="12"/>
      <c r="D409" s="13"/>
      <c r="E409" s="103"/>
      <c r="F409" s="74"/>
      <c r="G409" s="74"/>
      <c r="H409" s="74"/>
      <c r="I409" s="12"/>
      <c r="J409" s="5"/>
      <c r="K409" s="5"/>
      <c r="L409" s="5"/>
      <c r="M409" s="5"/>
      <c r="N409" s="5"/>
      <c r="O409" s="5"/>
      <c r="P409" s="13"/>
      <c r="Q409" s="46"/>
      <c r="R409" s="12"/>
    </row>
    <row r="410" spans="1:18">
      <c r="A410" s="124"/>
      <c r="B410" s="5"/>
      <c r="C410" s="12"/>
      <c r="D410" s="13"/>
      <c r="E410" s="103"/>
      <c r="F410" s="74"/>
      <c r="G410" s="74"/>
      <c r="H410" s="74"/>
      <c r="I410" s="12"/>
      <c r="J410" s="5"/>
      <c r="K410" s="5"/>
      <c r="L410" s="5"/>
      <c r="M410" s="5"/>
      <c r="N410" s="5"/>
      <c r="O410" s="5"/>
      <c r="P410" s="13"/>
      <c r="Q410" s="46"/>
      <c r="R410" s="12"/>
    </row>
    <row r="411" spans="1:18">
      <c r="A411" s="124"/>
      <c r="B411" s="5"/>
      <c r="C411" s="12"/>
      <c r="D411" s="13"/>
      <c r="E411" s="103"/>
      <c r="F411" s="74"/>
      <c r="G411" s="74"/>
      <c r="H411" s="74"/>
      <c r="I411" s="12"/>
      <c r="J411" s="5"/>
      <c r="K411" s="5"/>
      <c r="L411" s="5"/>
      <c r="M411" s="5"/>
      <c r="N411" s="5"/>
      <c r="O411" s="5"/>
      <c r="P411" s="13"/>
      <c r="Q411" s="46"/>
      <c r="R411" s="12"/>
    </row>
    <row r="412" spans="1:18">
      <c r="A412" s="124"/>
      <c r="B412" s="5"/>
      <c r="C412" s="12"/>
      <c r="D412" s="13"/>
      <c r="E412" s="103"/>
      <c r="F412" s="74"/>
      <c r="G412" s="74"/>
      <c r="H412" s="74"/>
      <c r="I412" s="12"/>
      <c r="J412" s="5"/>
      <c r="K412" s="5"/>
      <c r="L412" s="5"/>
      <c r="M412" s="5"/>
      <c r="N412" s="5"/>
      <c r="O412" s="5"/>
      <c r="P412" s="13"/>
      <c r="Q412" s="46"/>
      <c r="R412" s="12"/>
    </row>
    <row r="413" spans="1:18">
      <c r="A413" s="124"/>
      <c r="B413" s="5"/>
      <c r="C413" s="12"/>
      <c r="D413" s="13"/>
      <c r="E413" s="103"/>
      <c r="F413" s="74"/>
      <c r="G413" s="74"/>
      <c r="H413" s="74"/>
      <c r="I413" s="12"/>
      <c r="J413" s="5"/>
      <c r="K413" s="5"/>
      <c r="L413" s="5"/>
      <c r="M413" s="5"/>
      <c r="N413" s="5"/>
      <c r="O413" s="5"/>
      <c r="P413" s="13"/>
      <c r="Q413" s="46"/>
      <c r="R413" s="12"/>
    </row>
    <row r="414" spans="1:18">
      <c r="A414" s="124"/>
      <c r="B414" s="5"/>
      <c r="C414" s="12"/>
      <c r="D414" s="13"/>
      <c r="E414" s="103"/>
      <c r="F414" s="74"/>
      <c r="G414" s="74"/>
      <c r="H414" s="74"/>
      <c r="I414" s="12"/>
      <c r="J414" s="5"/>
      <c r="K414" s="5"/>
      <c r="L414" s="5"/>
      <c r="M414" s="5"/>
      <c r="N414" s="5"/>
      <c r="O414" s="5"/>
      <c r="P414" s="13"/>
      <c r="Q414" s="46"/>
      <c r="R414" s="12"/>
    </row>
    <row r="415" spans="1:18">
      <c r="A415" s="124"/>
      <c r="B415" s="5"/>
      <c r="C415" s="12"/>
      <c r="D415" s="13"/>
      <c r="E415" s="103"/>
      <c r="F415" s="74"/>
      <c r="G415" s="74"/>
      <c r="H415" s="74"/>
      <c r="I415" s="12"/>
      <c r="J415" s="5"/>
      <c r="K415" s="5"/>
      <c r="L415" s="5"/>
      <c r="M415" s="5"/>
      <c r="N415" s="5"/>
      <c r="O415" s="5"/>
      <c r="P415" s="13"/>
      <c r="Q415" s="46"/>
      <c r="R415" s="12"/>
    </row>
    <row r="416" spans="1:18">
      <c r="A416" s="124"/>
      <c r="B416" s="5"/>
      <c r="C416" s="12"/>
      <c r="D416" s="13"/>
      <c r="E416" s="103"/>
      <c r="F416" s="74"/>
      <c r="G416" s="74"/>
      <c r="H416" s="74"/>
      <c r="I416" s="12"/>
      <c r="J416" s="5"/>
      <c r="K416" s="5"/>
      <c r="L416" s="5"/>
      <c r="M416" s="5"/>
      <c r="N416" s="5"/>
      <c r="O416" s="5"/>
      <c r="P416" s="13"/>
      <c r="Q416" s="46"/>
      <c r="R416" s="12"/>
    </row>
    <row r="417" spans="1:18">
      <c r="A417" s="124"/>
      <c r="B417" s="5"/>
      <c r="C417" s="12"/>
      <c r="D417" s="13"/>
      <c r="E417" s="103"/>
      <c r="F417" s="74"/>
      <c r="G417" s="74"/>
      <c r="H417" s="74"/>
      <c r="I417" s="12"/>
      <c r="J417" s="5"/>
      <c r="K417" s="5"/>
      <c r="L417" s="5"/>
      <c r="M417" s="5"/>
      <c r="N417" s="5"/>
      <c r="O417" s="5"/>
      <c r="P417" s="13"/>
      <c r="Q417" s="46"/>
      <c r="R417" s="12"/>
    </row>
    <row r="418" spans="1:18">
      <c r="A418" s="124"/>
      <c r="B418" s="5"/>
      <c r="C418" s="12"/>
      <c r="D418" s="13"/>
      <c r="E418" s="103"/>
      <c r="F418" s="74"/>
      <c r="G418" s="74"/>
      <c r="H418" s="74"/>
      <c r="I418" s="12"/>
      <c r="J418" s="5"/>
      <c r="K418" s="5"/>
      <c r="L418" s="5"/>
      <c r="M418" s="5"/>
      <c r="N418" s="5"/>
      <c r="O418" s="5"/>
      <c r="P418" s="13"/>
      <c r="Q418" s="46"/>
      <c r="R418" s="12"/>
    </row>
    <row r="419" spans="1:18">
      <c r="A419" s="124"/>
      <c r="B419" s="5"/>
      <c r="C419" s="12"/>
      <c r="D419" s="13"/>
      <c r="E419" s="103"/>
      <c r="F419" s="74"/>
      <c r="G419" s="74"/>
      <c r="H419" s="74"/>
      <c r="I419" s="12"/>
      <c r="J419" s="5"/>
      <c r="K419" s="5"/>
      <c r="L419" s="5"/>
      <c r="M419" s="5"/>
      <c r="N419" s="5"/>
      <c r="O419" s="5"/>
      <c r="P419" s="13"/>
      <c r="Q419" s="46"/>
      <c r="R419" s="12"/>
    </row>
    <row r="420" spans="1:18">
      <c r="A420" s="124"/>
      <c r="B420" s="5"/>
      <c r="C420" s="12"/>
      <c r="D420" s="13"/>
      <c r="E420" s="103"/>
      <c r="F420" s="74"/>
      <c r="G420" s="74"/>
      <c r="H420" s="74"/>
      <c r="I420" s="12"/>
      <c r="J420" s="5"/>
      <c r="K420" s="5"/>
      <c r="L420" s="5"/>
      <c r="M420" s="5"/>
      <c r="N420" s="5"/>
      <c r="O420" s="5"/>
      <c r="P420" s="13"/>
      <c r="Q420" s="46"/>
      <c r="R420" s="12"/>
    </row>
    <row r="421" spans="1:18">
      <c r="A421" s="124"/>
      <c r="B421" s="5"/>
      <c r="C421" s="12"/>
      <c r="D421" s="13"/>
      <c r="E421" s="103"/>
      <c r="F421" s="74"/>
      <c r="G421" s="74"/>
      <c r="H421" s="74"/>
      <c r="I421" s="12"/>
      <c r="J421" s="5"/>
      <c r="K421" s="5"/>
      <c r="L421" s="5"/>
      <c r="M421" s="5"/>
      <c r="N421" s="5"/>
      <c r="O421" s="5"/>
      <c r="P421" s="13"/>
      <c r="Q421" s="46"/>
      <c r="R421" s="12"/>
    </row>
    <row r="422" spans="1:18">
      <c r="A422" s="124"/>
      <c r="B422" s="5"/>
      <c r="C422" s="12"/>
      <c r="D422" s="13"/>
      <c r="E422" s="103"/>
      <c r="F422" s="74"/>
      <c r="G422" s="74"/>
      <c r="H422" s="74"/>
      <c r="I422" s="12"/>
      <c r="J422" s="5"/>
      <c r="K422" s="5"/>
      <c r="L422" s="5"/>
      <c r="M422" s="5"/>
      <c r="N422" s="5"/>
      <c r="O422" s="5"/>
      <c r="P422" s="13"/>
      <c r="Q422" s="46"/>
      <c r="R422" s="12"/>
    </row>
    <row r="423" spans="1:18">
      <c r="A423" s="124"/>
      <c r="B423" s="5"/>
      <c r="C423" s="12"/>
      <c r="D423" s="13"/>
      <c r="E423" s="103"/>
      <c r="F423" s="74"/>
      <c r="G423" s="74"/>
      <c r="H423" s="74"/>
      <c r="I423" s="12"/>
      <c r="J423" s="5"/>
      <c r="K423" s="5"/>
      <c r="L423" s="5"/>
      <c r="M423" s="5"/>
      <c r="N423" s="5"/>
      <c r="O423" s="5"/>
      <c r="P423" s="13"/>
      <c r="Q423" s="46"/>
      <c r="R423" s="12"/>
    </row>
    <row r="424" spans="1:18">
      <c r="A424" s="124"/>
      <c r="B424" s="5"/>
      <c r="C424" s="12"/>
      <c r="D424" s="13"/>
      <c r="E424" s="103"/>
      <c r="F424" s="74"/>
      <c r="G424" s="74"/>
      <c r="H424" s="74"/>
      <c r="I424" s="12"/>
      <c r="J424" s="5"/>
      <c r="K424" s="5"/>
      <c r="L424" s="5"/>
      <c r="M424" s="5"/>
      <c r="N424" s="5"/>
      <c r="O424" s="5"/>
      <c r="P424" s="13"/>
      <c r="Q424" s="46"/>
      <c r="R424" s="12"/>
    </row>
    <row r="425" spans="1:18">
      <c r="A425" s="124"/>
      <c r="B425" s="5"/>
      <c r="C425" s="12"/>
      <c r="D425" s="13"/>
      <c r="E425" s="103"/>
      <c r="F425" s="74"/>
      <c r="G425" s="74"/>
      <c r="H425" s="74"/>
      <c r="I425" s="12"/>
      <c r="J425" s="5"/>
      <c r="K425" s="5"/>
      <c r="L425" s="5"/>
      <c r="M425" s="5"/>
      <c r="N425" s="5"/>
      <c r="O425" s="5"/>
      <c r="P425" s="13"/>
      <c r="Q425" s="46"/>
      <c r="R425" s="12"/>
    </row>
    <row r="426" spans="1:18">
      <c r="A426" s="124"/>
      <c r="B426" s="5"/>
      <c r="C426" s="12"/>
      <c r="D426" s="13"/>
      <c r="E426" s="103"/>
      <c r="F426" s="74"/>
      <c r="G426" s="74"/>
      <c r="H426" s="74"/>
      <c r="I426" s="12"/>
      <c r="J426" s="5"/>
      <c r="K426" s="5"/>
      <c r="L426" s="5"/>
      <c r="M426" s="5"/>
      <c r="N426" s="5"/>
      <c r="O426" s="5"/>
      <c r="P426" s="13"/>
      <c r="Q426" s="46"/>
      <c r="R426" s="12"/>
    </row>
    <row r="427" spans="1:18">
      <c r="A427" s="124"/>
      <c r="B427" s="5"/>
      <c r="C427" s="12"/>
      <c r="D427" s="13"/>
      <c r="E427" s="103"/>
      <c r="F427" s="74"/>
      <c r="G427" s="74"/>
      <c r="H427" s="74"/>
      <c r="I427" s="12"/>
      <c r="J427" s="5"/>
      <c r="K427" s="5"/>
      <c r="L427" s="5"/>
      <c r="M427" s="5"/>
      <c r="N427" s="5"/>
      <c r="O427" s="5"/>
      <c r="P427" s="13"/>
      <c r="Q427" s="46"/>
      <c r="R427" s="12"/>
    </row>
    <row r="428" spans="1:18">
      <c r="A428" s="124"/>
      <c r="B428" s="5"/>
      <c r="C428" s="12"/>
      <c r="D428" s="13"/>
      <c r="E428" s="103"/>
      <c r="F428" s="74"/>
      <c r="G428" s="74"/>
      <c r="H428" s="74"/>
      <c r="I428" s="12"/>
      <c r="J428" s="5"/>
      <c r="K428" s="5"/>
      <c r="L428" s="5"/>
      <c r="M428" s="5"/>
      <c r="N428" s="5"/>
      <c r="O428" s="5"/>
      <c r="P428" s="13"/>
      <c r="Q428" s="46"/>
      <c r="R428" s="12"/>
    </row>
    <row r="429" spans="1:18">
      <c r="A429" s="124"/>
      <c r="B429" s="5"/>
      <c r="C429" s="12"/>
      <c r="D429" s="13"/>
      <c r="E429" s="103"/>
      <c r="F429" s="74"/>
      <c r="G429" s="74"/>
      <c r="H429" s="74"/>
      <c r="I429" s="12"/>
      <c r="J429" s="5"/>
      <c r="K429" s="5"/>
      <c r="L429" s="5"/>
      <c r="M429" s="5"/>
      <c r="N429" s="5"/>
      <c r="O429" s="5"/>
      <c r="P429" s="13"/>
      <c r="Q429" s="46"/>
      <c r="R429" s="12"/>
    </row>
    <row r="430" spans="1:18">
      <c r="A430" s="124"/>
      <c r="B430" s="5"/>
      <c r="C430" s="12"/>
      <c r="D430" s="13"/>
      <c r="E430" s="103"/>
      <c r="F430" s="74"/>
      <c r="G430" s="74"/>
      <c r="H430" s="74"/>
      <c r="I430" s="12"/>
      <c r="J430" s="5"/>
      <c r="K430" s="5"/>
      <c r="L430" s="5"/>
      <c r="M430" s="5"/>
      <c r="N430" s="5"/>
      <c r="O430" s="5"/>
      <c r="P430" s="13"/>
      <c r="Q430" s="46"/>
      <c r="R430" s="12"/>
    </row>
    <row r="431" spans="1:18">
      <c r="A431" s="124"/>
      <c r="B431" s="5"/>
      <c r="C431" s="12"/>
      <c r="D431" s="13"/>
      <c r="E431" s="103"/>
      <c r="F431" s="74"/>
      <c r="G431" s="74"/>
      <c r="H431" s="74"/>
      <c r="I431" s="12"/>
      <c r="J431" s="5"/>
      <c r="K431" s="5"/>
      <c r="L431" s="5"/>
      <c r="M431" s="5"/>
      <c r="N431" s="5"/>
      <c r="O431" s="5"/>
      <c r="P431" s="13"/>
      <c r="Q431" s="46"/>
      <c r="R431" s="12"/>
    </row>
    <row r="432" spans="1:18">
      <c r="A432" s="124"/>
      <c r="B432" s="5"/>
      <c r="C432" s="12"/>
      <c r="D432" s="13"/>
      <c r="E432" s="103"/>
      <c r="F432" s="74"/>
      <c r="G432" s="74"/>
      <c r="H432" s="74"/>
      <c r="I432" s="12"/>
      <c r="J432" s="5"/>
      <c r="K432" s="5"/>
      <c r="L432" s="5"/>
      <c r="M432" s="5"/>
      <c r="N432" s="5"/>
      <c r="O432" s="5"/>
      <c r="P432" s="13"/>
      <c r="Q432" s="46"/>
      <c r="R432" s="12"/>
    </row>
    <row r="433" spans="1:18">
      <c r="A433" s="124"/>
      <c r="B433" s="5"/>
      <c r="C433" s="12"/>
      <c r="D433" s="13"/>
      <c r="E433" s="103"/>
      <c r="F433" s="74"/>
      <c r="G433" s="74"/>
      <c r="H433" s="74"/>
      <c r="I433" s="12"/>
      <c r="J433" s="5"/>
      <c r="K433" s="5"/>
      <c r="L433" s="5"/>
      <c r="M433" s="5"/>
      <c r="N433" s="5"/>
      <c r="O433" s="5"/>
      <c r="P433" s="13"/>
      <c r="Q433" s="46"/>
      <c r="R433" s="12"/>
    </row>
    <row r="434" spans="1:18">
      <c r="A434" s="124"/>
      <c r="B434" s="5"/>
      <c r="C434" s="12"/>
      <c r="D434" s="13"/>
      <c r="E434" s="103"/>
      <c r="F434" s="74"/>
      <c r="G434" s="74"/>
      <c r="H434" s="74"/>
      <c r="I434" s="12"/>
      <c r="J434" s="5"/>
      <c r="K434" s="5"/>
      <c r="L434" s="5"/>
      <c r="M434" s="5"/>
      <c r="N434" s="5"/>
      <c r="O434" s="5"/>
      <c r="P434" s="13"/>
      <c r="Q434" s="46"/>
      <c r="R434" s="12"/>
    </row>
    <row r="435" spans="1:18">
      <c r="A435" s="124"/>
      <c r="B435" s="5"/>
      <c r="C435" s="12"/>
      <c r="D435" s="13"/>
      <c r="E435" s="103"/>
      <c r="F435" s="74"/>
      <c r="G435" s="74"/>
      <c r="H435" s="74"/>
      <c r="I435" s="12"/>
      <c r="J435" s="5"/>
      <c r="K435" s="5"/>
      <c r="L435" s="5"/>
      <c r="M435" s="5"/>
      <c r="N435" s="5"/>
      <c r="O435" s="5"/>
      <c r="P435" s="13"/>
      <c r="Q435" s="46"/>
      <c r="R435" s="12"/>
    </row>
    <row r="436" spans="1:18">
      <c r="A436" s="124"/>
      <c r="B436" s="5"/>
      <c r="C436" s="12"/>
      <c r="D436" s="13"/>
      <c r="E436" s="103"/>
      <c r="F436" s="74"/>
      <c r="G436" s="74"/>
      <c r="H436" s="74"/>
      <c r="I436" s="12"/>
      <c r="J436" s="5"/>
      <c r="K436" s="5"/>
      <c r="L436" s="5"/>
      <c r="M436" s="5"/>
      <c r="N436" s="5"/>
      <c r="O436" s="5"/>
      <c r="P436" s="13"/>
      <c r="Q436" s="46"/>
      <c r="R436" s="12"/>
    </row>
    <row r="437" spans="1:18">
      <c r="A437" s="124"/>
      <c r="B437" s="5"/>
      <c r="C437" s="12"/>
      <c r="D437" s="13"/>
      <c r="E437" s="103"/>
      <c r="F437" s="74"/>
      <c r="G437" s="74"/>
      <c r="H437" s="74"/>
      <c r="I437" s="12"/>
      <c r="J437" s="5"/>
      <c r="K437" s="5"/>
      <c r="L437" s="5"/>
      <c r="M437" s="5"/>
      <c r="N437" s="5"/>
      <c r="O437" s="5"/>
      <c r="P437" s="13"/>
      <c r="Q437" s="46"/>
      <c r="R437" s="12"/>
    </row>
    <row r="438" spans="1:18">
      <c r="A438" s="124"/>
      <c r="B438" s="5"/>
      <c r="C438" s="12"/>
      <c r="D438" s="13"/>
      <c r="E438" s="103"/>
      <c r="F438" s="74"/>
      <c r="G438" s="74"/>
      <c r="H438" s="74"/>
      <c r="I438" s="12"/>
      <c r="J438" s="5"/>
      <c r="K438" s="5"/>
      <c r="L438" s="5"/>
      <c r="M438" s="5"/>
      <c r="N438" s="5"/>
      <c r="O438" s="5"/>
      <c r="P438" s="13"/>
      <c r="Q438" s="46"/>
      <c r="R438" s="12"/>
    </row>
    <row r="439" spans="1:18">
      <c r="A439" s="124"/>
      <c r="B439" s="5"/>
      <c r="C439" s="12"/>
      <c r="D439" s="13"/>
      <c r="E439" s="103"/>
      <c r="F439" s="74"/>
      <c r="G439" s="74"/>
      <c r="H439" s="74"/>
      <c r="I439" s="12"/>
      <c r="J439" s="5"/>
      <c r="K439" s="5"/>
      <c r="L439" s="5"/>
      <c r="M439" s="5"/>
      <c r="N439" s="5"/>
      <c r="O439" s="5"/>
      <c r="P439" s="13"/>
      <c r="Q439" s="46"/>
      <c r="R439" s="12"/>
    </row>
    <row r="440" spans="1:18">
      <c r="A440" s="124"/>
      <c r="B440" s="5"/>
      <c r="C440" s="12"/>
      <c r="D440" s="13"/>
      <c r="E440" s="103"/>
      <c r="F440" s="74"/>
      <c r="G440" s="74"/>
      <c r="H440" s="74"/>
      <c r="I440" s="12"/>
      <c r="J440" s="5"/>
      <c r="K440" s="5"/>
      <c r="L440" s="5"/>
      <c r="M440" s="5"/>
      <c r="N440" s="5"/>
      <c r="O440" s="5"/>
      <c r="P440" s="13"/>
      <c r="Q440" s="46"/>
      <c r="R440" s="12"/>
    </row>
    <row r="441" spans="1:18">
      <c r="A441" s="124"/>
      <c r="B441" s="5"/>
      <c r="C441" s="12"/>
      <c r="D441" s="13"/>
      <c r="E441" s="103"/>
      <c r="F441" s="74"/>
      <c r="G441" s="74"/>
      <c r="H441" s="74"/>
      <c r="I441" s="12"/>
      <c r="J441" s="5"/>
      <c r="K441" s="5"/>
      <c r="L441" s="5"/>
      <c r="M441" s="5"/>
      <c r="N441" s="5"/>
      <c r="O441" s="5"/>
      <c r="P441" s="13"/>
      <c r="Q441" s="46"/>
      <c r="R441" s="12"/>
    </row>
    <row r="442" spans="1:18">
      <c r="A442" s="124"/>
      <c r="B442" s="5"/>
      <c r="C442" s="12"/>
      <c r="D442" s="13"/>
      <c r="E442" s="103"/>
      <c r="F442" s="74"/>
      <c r="G442" s="74"/>
      <c r="H442" s="74"/>
      <c r="I442" s="12"/>
      <c r="J442" s="5"/>
      <c r="K442" s="5"/>
      <c r="L442" s="5"/>
      <c r="M442" s="5"/>
      <c r="N442" s="5"/>
      <c r="O442" s="5"/>
      <c r="P442" s="13"/>
      <c r="Q442" s="46"/>
      <c r="R442" s="12"/>
    </row>
    <row r="443" spans="1:18">
      <c r="A443" s="124"/>
      <c r="B443" s="5"/>
      <c r="C443" s="12"/>
      <c r="D443" s="13"/>
      <c r="E443" s="103"/>
      <c r="F443" s="74"/>
      <c r="G443" s="74"/>
      <c r="H443" s="74"/>
      <c r="I443" s="12"/>
      <c r="J443" s="5"/>
      <c r="K443" s="5"/>
      <c r="L443" s="5"/>
      <c r="M443" s="5"/>
      <c r="N443" s="5"/>
      <c r="O443" s="5"/>
      <c r="P443" s="13"/>
      <c r="Q443" s="46"/>
      <c r="R443" s="12"/>
    </row>
    <row r="444" spans="1:18">
      <c r="A444" s="124"/>
      <c r="B444" s="5"/>
      <c r="C444" s="12"/>
      <c r="D444" s="13"/>
      <c r="E444" s="103"/>
      <c r="F444" s="74"/>
      <c r="G444" s="74"/>
      <c r="H444" s="74"/>
      <c r="I444" s="12"/>
      <c r="J444" s="5"/>
      <c r="K444" s="5"/>
      <c r="L444" s="5"/>
      <c r="M444" s="5"/>
      <c r="N444" s="5"/>
      <c r="O444" s="5"/>
      <c r="P444" s="13"/>
      <c r="Q444" s="46"/>
      <c r="R444" s="12"/>
    </row>
    <row r="445" spans="1:18">
      <c r="A445" s="124"/>
      <c r="B445" s="5"/>
      <c r="C445" s="12"/>
      <c r="D445" s="13"/>
      <c r="E445" s="103"/>
      <c r="F445" s="74"/>
      <c r="G445" s="74"/>
      <c r="H445" s="74"/>
      <c r="I445" s="12"/>
      <c r="J445" s="5"/>
      <c r="K445" s="5"/>
      <c r="L445" s="5"/>
      <c r="M445" s="5"/>
      <c r="N445" s="5"/>
      <c r="O445" s="5"/>
      <c r="P445" s="13"/>
      <c r="Q445" s="46"/>
      <c r="R445" s="12"/>
    </row>
    <row r="446" spans="1:18">
      <c r="A446" s="124"/>
      <c r="B446" s="5"/>
      <c r="C446" s="12"/>
      <c r="D446" s="13"/>
      <c r="E446" s="103"/>
      <c r="F446" s="74"/>
      <c r="G446" s="74"/>
      <c r="H446" s="74"/>
      <c r="I446" s="12"/>
      <c r="J446" s="5"/>
      <c r="K446" s="5"/>
      <c r="L446" s="5"/>
      <c r="M446" s="5"/>
      <c r="N446" s="5"/>
      <c r="O446" s="5"/>
      <c r="P446" s="13"/>
      <c r="Q446" s="46"/>
      <c r="R446" s="12"/>
    </row>
    <row r="447" spans="1:18">
      <c r="A447" s="124"/>
      <c r="B447" s="5"/>
      <c r="C447" s="12"/>
      <c r="D447" s="13"/>
      <c r="E447" s="103"/>
      <c r="F447" s="74"/>
      <c r="G447" s="74"/>
      <c r="H447" s="74"/>
      <c r="I447" s="12"/>
      <c r="J447" s="5"/>
      <c r="K447" s="5"/>
      <c r="L447" s="5"/>
      <c r="M447" s="5"/>
      <c r="N447" s="5"/>
      <c r="O447" s="5"/>
      <c r="P447" s="13"/>
      <c r="Q447" s="46"/>
      <c r="R447" s="12"/>
    </row>
    <row r="448" spans="1:18">
      <c r="A448" s="124"/>
      <c r="B448" s="5"/>
      <c r="C448" s="12"/>
      <c r="D448" s="13"/>
      <c r="E448" s="103"/>
      <c r="F448" s="74"/>
      <c r="G448" s="74"/>
      <c r="H448" s="74"/>
      <c r="I448" s="12"/>
      <c r="J448" s="5"/>
      <c r="K448" s="5"/>
      <c r="L448" s="5"/>
      <c r="M448" s="5"/>
      <c r="N448" s="5"/>
      <c r="O448" s="5"/>
      <c r="P448" s="13"/>
      <c r="Q448" s="46"/>
      <c r="R448" s="12"/>
    </row>
    <row r="449" spans="1:18">
      <c r="A449" s="124"/>
      <c r="B449" s="5"/>
      <c r="C449" s="12"/>
      <c r="D449" s="13"/>
      <c r="E449" s="103"/>
      <c r="F449" s="74"/>
      <c r="G449" s="74"/>
      <c r="H449" s="74"/>
      <c r="I449" s="12"/>
      <c r="J449" s="5"/>
      <c r="K449" s="5"/>
      <c r="L449" s="5"/>
      <c r="M449" s="5"/>
      <c r="N449" s="5"/>
      <c r="O449" s="5"/>
      <c r="P449" s="13"/>
      <c r="Q449" s="46"/>
      <c r="R449" s="12"/>
    </row>
    <row r="450" spans="1:18">
      <c r="A450" s="124"/>
      <c r="B450" s="5"/>
      <c r="C450" s="12"/>
      <c r="D450" s="13"/>
      <c r="E450" s="103"/>
      <c r="F450" s="74"/>
      <c r="G450" s="74"/>
      <c r="H450" s="74"/>
      <c r="I450" s="12"/>
      <c r="J450" s="5"/>
      <c r="K450" s="5"/>
      <c r="L450" s="5"/>
      <c r="M450" s="5"/>
      <c r="N450" s="5"/>
      <c r="O450" s="5"/>
      <c r="P450" s="13"/>
      <c r="Q450" s="46"/>
      <c r="R450" s="12"/>
    </row>
    <row r="451" spans="1:18">
      <c r="A451" s="124"/>
      <c r="B451" s="5"/>
      <c r="C451" s="12"/>
      <c r="D451" s="13"/>
      <c r="E451" s="103"/>
      <c r="F451" s="74"/>
      <c r="G451" s="74"/>
      <c r="H451" s="74"/>
      <c r="I451" s="12"/>
      <c r="J451" s="5"/>
      <c r="K451" s="5"/>
      <c r="L451" s="5"/>
      <c r="M451" s="5"/>
      <c r="N451" s="5"/>
      <c r="O451" s="5"/>
      <c r="P451" s="13"/>
      <c r="Q451" s="46"/>
      <c r="R451" s="12"/>
    </row>
    <row r="452" spans="1:18">
      <c r="A452" s="124"/>
      <c r="B452" s="5"/>
      <c r="C452" s="12"/>
      <c r="D452" s="13"/>
      <c r="E452" s="103"/>
      <c r="F452" s="74"/>
      <c r="G452" s="74"/>
      <c r="H452" s="74"/>
      <c r="I452" s="12"/>
      <c r="J452" s="5"/>
      <c r="K452" s="5"/>
      <c r="L452" s="5"/>
      <c r="M452" s="5"/>
      <c r="N452" s="5"/>
      <c r="O452" s="5"/>
      <c r="P452" s="13"/>
      <c r="Q452" s="46"/>
      <c r="R452" s="12"/>
    </row>
    <row r="453" spans="1:18">
      <c r="A453" s="124"/>
      <c r="B453" s="5"/>
      <c r="C453" s="12"/>
      <c r="D453" s="13"/>
      <c r="E453" s="103"/>
      <c r="F453" s="74"/>
      <c r="G453" s="74"/>
      <c r="H453" s="74"/>
      <c r="I453" s="12"/>
      <c r="J453" s="5"/>
      <c r="K453" s="5"/>
      <c r="L453" s="5"/>
      <c r="M453" s="5"/>
      <c r="N453" s="5"/>
      <c r="O453" s="5"/>
      <c r="P453" s="13"/>
      <c r="Q453" s="46"/>
      <c r="R453" s="12"/>
    </row>
    <row r="454" spans="1:18">
      <c r="A454" s="124"/>
      <c r="B454" s="5"/>
      <c r="C454" s="12"/>
      <c r="D454" s="13"/>
      <c r="E454" s="103"/>
      <c r="F454" s="74"/>
      <c r="G454" s="74"/>
      <c r="H454" s="74"/>
      <c r="I454" s="12"/>
      <c r="J454" s="5"/>
      <c r="K454" s="5"/>
      <c r="L454" s="5"/>
      <c r="M454" s="5"/>
      <c r="N454" s="5"/>
      <c r="O454" s="5"/>
      <c r="P454" s="13"/>
      <c r="Q454" s="46"/>
      <c r="R454" s="12"/>
    </row>
    <row r="455" spans="1:18">
      <c r="A455" s="124"/>
      <c r="B455" s="5"/>
      <c r="C455" s="12"/>
      <c r="D455" s="13"/>
      <c r="E455" s="103"/>
      <c r="F455" s="74"/>
      <c r="G455" s="74"/>
      <c r="H455" s="74"/>
      <c r="I455" s="12"/>
      <c r="J455" s="5"/>
      <c r="K455" s="5"/>
      <c r="L455" s="5"/>
      <c r="M455" s="5"/>
      <c r="N455" s="5"/>
      <c r="O455" s="5"/>
      <c r="P455" s="13"/>
      <c r="Q455" s="46"/>
      <c r="R455" s="12"/>
    </row>
    <row r="456" spans="1:18">
      <c r="A456" s="124"/>
      <c r="B456" s="5"/>
      <c r="C456" s="12"/>
      <c r="D456" s="13"/>
      <c r="E456" s="103"/>
      <c r="F456" s="74"/>
      <c r="G456" s="74"/>
      <c r="H456" s="74"/>
      <c r="I456" s="12"/>
      <c r="J456" s="5"/>
      <c r="K456" s="5"/>
      <c r="L456" s="5"/>
      <c r="M456" s="5"/>
      <c r="N456" s="5"/>
      <c r="O456" s="5"/>
      <c r="P456" s="13"/>
      <c r="Q456" s="46"/>
      <c r="R456" s="12"/>
    </row>
    <row r="457" spans="1:18">
      <c r="A457" s="124"/>
      <c r="B457" s="5"/>
      <c r="C457" s="12"/>
      <c r="D457" s="13"/>
      <c r="E457" s="103"/>
      <c r="F457" s="74"/>
      <c r="G457" s="74"/>
      <c r="H457" s="74"/>
      <c r="I457" s="12"/>
      <c r="J457" s="5"/>
      <c r="K457" s="5"/>
      <c r="L457" s="5"/>
      <c r="M457" s="5"/>
      <c r="N457" s="5"/>
      <c r="O457" s="5"/>
      <c r="P457" s="13"/>
      <c r="Q457" s="46"/>
      <c r="R457" s="12"/>
    </row>
    <row r="458" spans="1:18">
      <c r="A458" s="124"/>
      <c r="B458" s="5"/>
      <c r="C458" s="12"/>
      <c r="D458" s="13"/>
      <c r="E458" s="103"/>
      <c r="F458" s="74"/>
      <c r="G458" s="74"/>
      <c r="H458" s="74"/>
      <c r="I458" s="12"/>
      <c r="J458" s="5"/>
      <c r="K458" s="5"/>
      <c r="L458" s="5"/>
      <c r="M458" s="5"/>
      <c r="N458" s="5"/>
      <c r="O458" s="5"/>
      <c r="P458" s="13"/>
      <c r="Q458" s="46"/>
      <c r="R458" s="12"/>
    </row>
    <row r="459" spans="1:18">
      <c r="A459" s="124"/>
      <c r="B459" s="5"/>
      <c r="C459" s="12"/>
      <c r="D459" s="13"/>
      <c r="E459" s="103"/>
      <c r="F459" s="74"/>
      <c r="G459" s="74"/>
      <c r="H459" s="74"/>
      <c r="I459" s="12"/>
      <c r="J459" s="5"/>
      <c r="K459" s="5"/>
      <c r="L459" s="5"/>
      <c r="M459" s="5"/>
      <c r="N459" s="5"/>
      <c r="O459" s="5"/>
      <c r="P459" s="13"/>
      <c r="Q459" s="46"/>
      <c r="R459" s="12"/>
    </row>
    <row r="460" spans="1:18">
      <c r="A460" s="124"/>
      <c r="B460" s="5"/>
      <c r="C460" s="12"/>
      <c r="D460" s="13"/>
      <c r="E460" s="103"/>
      <c r="F460" s="74"/>
      <c r="G460" s="74"/>
      <c r="H460" s="74"/>
      <c r="I460" s="12"/>
      <c r="J460" s="5"/>
      <c r="K460" s="5"/>
      <c r="L460" s="5"/>
      <c r="M460" s="5"/>
      <c r="N460" s="5"/>
      <c r="O460" s="5"/>
      <c r="P460" s="13"/>
      <c r="Q460" s="46"/>
      <c r="R460" s="12"/>
    </row>
    <row r="461" spans="1:18">
      <c r="A461" s="124"/>
      <c r="B461" s="5"/>
      <c r="C461" s="12"/>
      <c r="D461" s="13"/>
      <c r="E461" s="103"/>
      <c r="F461" s="74"/>
      <c r="G461" s="74"/>
      <c r="H461" s="74"/>
      <c r="I461" s="12"/>
      <c r="J461" s="5"/>
      <c r="K461" s="5"/>
      <c r="L461" s="5"/>
      <c r="M461" s="5"/>
      <c r="N461" s="5"/>
      <c r="O461" s="5"/>
      <c r="P461" s="13"/>
      <c r="Q461" s="46"/>
      <c r="R461" s="12"/>
    </row>
    <row r="462" spans="1:18">
      <c r="A462" s="124"/>
      <c r="B462" s="5"/>
      <c r="C462" s="12"/>
      <c r="D462" s="13"/>
      <c r="E462" s="103"/>
      <c r="F462" s="74"/>
      <c r="G462" s="74"/>
      <c r="H462" s="74"/>
      <c r="I462" s="12"/>
      <c r="J462" s="5"/>
      <c r="K462" s="5"/>
      <c r="L462" s="5"/>
      <c r="M462" s="5"/>
      <c r="N462" s="5"/>
      <c r="O462" s="5"/>
      <c r="P462" s="13"/>
      <c r="Q462" s="46"/>
      <c r="R462" s="12"/>
    </row>
    <row r="463" spans="1:18">
      <c r="A463" s="124"/>
      <c r="B463" s="5"/>
      <c r="C463" s="12"/>
      <c r="D463" s="13"/>
      <c r="E463" s="103"/>
      <c r="F463" s="74"/>
      <c r="G463" s="74"/>
      <c r="H463" s="74"/>
      <c r="I463" s="12"/>
      <c r="J463" s="5"/>
      <c r="K463" s="5"/>
      <c r="L463" s="5"/>
      <c r="M463" s="5"/>
      <c r="N463" s="5"/>
      <c r="O463" s="5"/>
      <c r="P463" s="13"/>
      <c r="Q463" s="46"/>
      <c r="R463" s="12"/>
    </row>
    <row r="464" spans="1:18">
      <c r="A464" s="124"/>
      <c r="B464" s="5"/>
      <c r="C464" s="12"/>
      <c r="D464" s="13"/>
      <c r="E464" s="103"/>
      <c r="F464" s="74"/>
      <c r="G464" s="74"/>
      <c r="H464" s="74"/>
      <c r="I464" s="12"/>
      <c r="J464" s="5"/>
      <c r="K464" s="5"/>
      <c r="L464" s="5"/>
      <c r="M464" s="5"/>
      <c r="N464" s="5"/>
      <c r="O464" s="5"/>
      <c r="P464" s="13"/>
      <c r="Q464" s="46"/>
      <c r="R464" s="12"/>
    </row>
    <row r="465" spans="1:18">
      <c r="A465" s="124"/>
      <c r="B465" s="5"/>
      <c r="C465" s="12"/>
      <c r="D465" s="13"/>
      <c r="E465" s="103"/>
      <c r="F465" s="74"/>
      <c r="G465" s="74"/>
      <c r="H465" s="74"/>
      <c r="I465" s="12"/>
      <c r="J465" s="5"/>
      <c r="K465" s="5"/>
      <c r="L465" s="5"/>
      <c r="M465" s="5"/>
      <c r="N465" s="5"/>
      <c r="O465" s="5"/>
      <c r="P465" s="13"/>
      <c r="Q465" s="46"/>
      <c r="R465" s="12"/>
    </row>
    <row r="466" spans="1:18">
      <c r="A466" s="124"/>
      <c r="B466" s="5"/>
      <c r="C466" s="12"/>
      <c r="D466" s="13"/>
      <c r="E466" s="103"/>
      <c r="F466" s="74"/>
      <c r="G466" s="74"/>
      <c r="H466" s="74"/>
      <c r="I466" s="12"/>
      <c r="J466" s="5"/>
      <c r="K466" s="5"/>
      <c r="L466" s="5"/>
      <c r="M466" s="5"/>
      <c r="N466" s="5"/>
      <c r="O466" s="5"/>
      <c r="P466" s="13"/>
      <c r="Q466" s="46"/>
      <c r="R466" s="12"/>
    </row>
    <row r="467" spans="1:18">
      <c r="A467" s="124"/>
      <c r="B467" s="5"/>
      <c r="C467" s="12"/>
      <c r="D467" s="13"/>
      <c r="E467" s="103"/>
      <c r="F467" s="74"/>
      <c r="G467" s="74"/>
      <c r="H467" s="74"/>
      <c r="I467" s="12"/>
      <c r="J467" s="5"/>
      <c r="K467" s="5"/>
      <c r="L467" s="5"/>
      <c r="M467" s="5"/>
      <c r="N467" s="5"/>
      <c r="O467" s="5"/>
      <c r="P467" s="13"/>
      <c r="Q467" s="46"/>
      <c r="R467" s="12"/>
    </row>
    <row r="468" spans="1:18">
      <c r="A468" s="124"/>
      <c r="B468" s="5"/>
      <c r="C468" s="12"/>
      <c r="D468" s="13"/>
      <c r="E468" s="103"/>
      <c r="F468" s="74"/>
      <c r="G468" s="74"/>
      <c r="H468" s="74"/>
      <c r="I468" s="12"/>
      <c r="J468" s="5"/>
      <c r="K468" s="5"/>
      <c r="L468" s="5"/>
      <c r="M468" s="5"/>
      <c r="N468" s="5"/>
      <c r="O468" s="5"/>
      <c r="P468" s="13"/>
      <c r="Q468" s="46"/>
      <c r="R468" s="12"/>
    </row>
    <row r="469" spans="1:18">
      <c r="A469" s="124"/>
      <c r="B469" s="5"/>
      <c r="C469" s="12"/>
      <c r="D469" s="13"/>
      <c r="E469" s="103"/>
      <c r="F469" s="74"/>
      <c r="G469" s="74"/>
      <c r="H469" s="74"/>
      <c r="I469" s="12"/>
      <c r="J469" s="5"/>
      <c r="K469" s="5"/>
      <c r="L469" s="5"/>
      <c r="M469" s="5"/>
      <c r="N469" s="5"/>
      <c r="O469" s="5"/>
      <c r="P469" s="13"/>
      <c r="Q469" s="46"/>
      <c r="R469" s="12"/>
    </row>
    <row r="470" spans="1:18">
      <c r="A470" s="124"/>
      <c r="B470" s="5"/>
      <c r="C470" s="12"/>
      <c r="D470" s="13"/>
      <c r="E470" s="103"/>
      <c r="F470" s="74"/>
      <c r="G470" s="74"/>
      <c r="H470" s="74"/>
      <c r="I470" s="12"/>
      <c r="J470" s="5"/>
      <c r="K470" s="5"/>
      <c r="L470" s="5"/>
      <c r="M470" s="5"/>
      <c r="N470" s="5"/>
      <c r="O470" s="5"/>
      <c r="P470" s="13"/>
      <c r="Q470" s="46"/>
      <c r="R470" s="12"/>
    </row>
    <row r="471" spans="1:18">
      <c r="A471" s="124"/>
      <c r="B471" s="5"/>
      <c r="C471" s="12"/>
      <c r="D471" s="13"/>
      <c r="E471" s="103"/>
      <c r="F471" s="74"/>
      <c r="G471" s="74"/>
      <c r="H471" s="74"/>
      <c r="I471" s="12"/>
      <c r="J471" s="5"/>
      <c r="K471" s="5"/>
      <c r="L471" s="5"/>
      <c r="M471" s="5"/>
      <c r="N471" s="5"/>
      <c r="O471" s="5"/>
      <c r="P471" s="13"/>
      <c r="Q471" s="46"/>
      <c r="R471" s="12"/>
    </row>
    <row r="472" spans="1:18">
      <c r="A472" s="124"/>
      <c r="B472" s="5"/>
      <c r="C472" s="12"/>
      <c r="D472" s="13"/>
      <c r="E472" s="103"/>
      <c r="F472" s="74"/>
      <c r="G472" s="74"/>
      <c r="H472" s="74"/>
      <c r="I472" s="12"/>
      <c r="J472" s="5"/>
      <c r="K472" s="5"/>
      <c r="L472" s="5"/>
      <c r="M472" s="5"/>
      <c r="N472" s="5"/>
      <c r="O472" s="5"/>
      <c r="P472" s="13"/>
      <c r="Q472" s="46"/>
      <c r="R472" s="12"/>
    </row>
    <row r="473" spans="1:18">
      <c r="A473" s="124"/>
      <c r="B473" s="5"/>
      <c r="C473" s="12"/>
      <c r="D473" s="13"/>
      <c r="E473" s="103"/>
      <c r="F473" s="74"/>
      <c r="G473" s="74"/>
      <c r="H473" s="74"/>
      <c r="I473" s="12"/>
      <c r="J473" s="5"/>
      <c r="K473" s="5"/>
      <c r="L473" s="5"/>
      <c r="M473" s="5"/>
      <c r="N473" s="5"/>
      <c r="O473" s="5"/>
      <c r="P473" s="13"/>
      <c r="Q473" s="46"/>
      <c r="R473" s="12"/>
    </row>
    <row r="474" spans="1:18">
      <c r="A474" s="124"/>
      <c r="B474" s="5"/>
      <c r="C474" s="12"/>
      <c r="D474" s="13"/>
      <c r="E474" s="103"/>
      <c r="F474" s="74"/>
      <c r="G474" s="74"/>
      <c r="H474" s="74"/>
      <c r="I474" s="12"/>
      <c r="J474" s="5"/>
      <c r="K474" s="5"/>
      <c r="L474" s="5"/>
      <c r="M474" s="5"/>
      <c r="N474" s="5"/>
      <c r="O474" s="5"/>
      <c r="P474" s="13"/>
      <c r="Q474" s="46"/>
      <c r="R474" s="12"/>
    </row>
    <row r="475" spans="1:18">
      <c r="A475" s="124"/>
      <c r="B475" s="5"/>
      <c r="C475" s="12"/>
      <c r="D475" s="13"/>
      <c r="E475" s="103"/>
      <c r="F475" s="74"/>
      <c r="G475" s="74"/>
      <c r="H475" s="74"/>
      <c r="I475" s="12"/>
      <c r="J475" s="5"/>
      <c r="K475" s="5"/>
      <c r="L475" s="5"/>
      <c r="M475" s="5"/>
      <c r="N475" s="5"/>
      <c r="O475" s="5"/>
      <c r="P475" s="13"/>
      <c r="Q475" s="46"/>
      <c r="R475" s="12"/>
    </row>
    <row r="476" spans="1:18">
      <c r="A476" s="124"/>
      <c r="B476" s="5"/>
      <c r="C476" s="12"/>
      <c r="D476" s="13"/>
      <c r="E476" s="103"/>
      <c r="F476" s="74"/>
      <c r="G476" s="74"/>
      <c r="H476" s="74"/>
      <c r="I476" s="12"/>
      <c r="J476" s="5"/>
      <c r="K476" s="5"/>
      <c r="L476" s="5"/>
      <c r="M476" s="5"/>
      <c r="N476" s="5"/>
      <c r="O476" s="5"/>
      <c r="P476" s="13"/>
      <c r="Q476" s="46"/>
      <c r="R476" s="12"/>
    </row>
    <row r="477" spans="1:18">
      <c r="A477" s="124"/>
      <c r="B477" s="5"/>
      <c r="C477" s="12"/>
      <c r="D477" s="13"/>
      <c r="E477" s="103"/>
      <c r="F477" s="74"/>
      <c r="G477" s="74"/>
      <c r="H477" s="74"/>
      <c r="I477" s="12"/>
      <c r="J477" s="5"/>
      <c r="K477" s="5"/>
      <c r="L477" s="5"/>
      <c r="M477" s="5"/>
      <c r="N477" s="5"/>
      <c r="O477" s="5"/>
      <c r="P477" s="13"/>
      <c r="Q477" s="46"/>
      <c r="R477" s="12"/>
    </row>
    <row r="478" spans="1:18">
      <c r="A478" s="124"/>
      <c r="B478" s="5"/>
      <c r="C478" s="12"/>
      <c r="D478" s="13"/>
      <c r="E478" s="103"/>
      <c r="F478" s="74"/>
      <c r="G478" s="74"/>
      <c r="H478" s="74"/>
      <c r="I478" s="12"/>
      <c r="J478" s="5"/>
      <c r="K478" s="5"/>
      <c r="L478" s="5"/>
      <c r="M478" s="5"/>
      <c r="N478" s="5"/>
      <c r="O478" s="5"/>
      <c r="P478" s="13"/>
      <c r="Q478" s="46"/>
      <c r="R478" s="12"/>
    </row>
    <row r="479" spans="1:18">
      <c r="A479" s="124"/>
      <c r="B479" s="5"/>
      <c r="C479" s="12"/>
      <c r="D479" s="13"/>
      <c r="E479" s="103"/>
      <c r="F479" s="74"/>
      <c r="G479" s="74"/>
      <c r="H479" s="74"/>
      <c r="I479" s="12"/>
      <c r="J479" s="5"/>
      <c r="K479" s="5"/>
      <c r="L479" s="5"/>
      <c r="M479" s="5"/>
      <c r="N479" s="5"/>
      <c r="O479" s="5"/>
      <c r="P479" s="13"/>
      <c r="Q479" s="46"/>
      <c r="R479" s="12"/>
    </row>
    <row r="480" spans="1:18">
      <c r="A480" s="124"/>
      <c r="B480" s="5"/>
      <c r="C480" s="12"/>
      <c r="D480" s="13"/>
      <c r="E480" s="103"/>
      <c r="F480" s="74"/>
      <c r="G480" s="74"/>
      <c r="H480" s="74"/>
      <c r="I480" s="12"/>
      <c r="J480" s="5"/>
      <c r="K480" s="5"/>
      <c r="L480" s="5"/>
      <c r="M480" s="5"/>
      <c r="N480" s="5"/>
      <c r="O480" s="5"/>
      <c r="P480" s="13"/>
      <c r="Q480" s="46"/>
      <c r="R480" s="12"/>
    </row>
    <row r="481" spans="1:18">
      <c r="A481" s="124"/>
      <c r="B481" s="5"/>
      <c r="C481" s="12"/>
      <c r="D481" s="13"/>
      <c r="E481" s="103"/>
      <c r="F481" s="74"/>
      <c r="G481" s="74"/>
      <c r="H481" s="74"/>
      <c r="I481" s="12"/>
      <c r="J481" s="5"/>
      <c r="K481" s="5"/>
      <c r="L481" s="5"/>
      <c r="M481" s="5"/>
      <c r="N481" s="5"/>
      <c r="O481" s="5"/>
      <c r="P481" s="13"/>
      <c r="Q481" s="46"/>
      <c r="R481" s="12"/>
    </row>
    <row r="482" spans="1:18">
      <c r="A482" s="124"/>
      <c r="B482" s="5"/>
      <c r="C482" s="12"/>
      <c r="D482" s="13"/>
      <c r="E482" s="103"/>
      <c r="F482" s="74"/>
      <c r="G482" s="74"/>
      <c r="H482" s="74"/>
      <c r="I482" s="12"/>
      <c r="J482" s="5"/>
      <c r="K482" s="5"/>
      <c r="L482" s="5"/>
      <c r="M482" s="5"/>
      <c r="N482" s="5"/>
      <c r="O482" s="5"/>
      <c r="P482" s="13"/>
      <c r="Q482" s="46"/>
      <c r="R482" s="12"/>
    </row>
    <row r="483" spans="1:18">
      <c r="A483" s="124"/>
      <c r="B483" s="5"/>
      <c r="C483" s="12"/>
      <c r="D483" s="13"/>
      <c r="E483" s="103"/>
      <c r="F483" s="74"/>
      <c r="G483" s="74"/>
      <c r="H483" s="74"/>
      <c r="I483" s="12"/>
      <c r="J483" s="5"/>
      <c r="K483" s="5"/>
      <c r="L483" s="5"/>
      <c r="M483" s="5"/>
      <c r="N483" s="5"/>
      <c r="O483" s="5"/>
      <c r="P483" s="13"/>
      <c r="Q483" s="46"/>
      <c r="R483" s="12"/>
    </row>
    <row r="484" spans="1:18">
      <c r="A484" s="124"/>
      <c r="B484" s="5"/>
      <c r="C484" s="12"/>
      <c r="D484" s="13"/>
      <c r="E484" s="103"/>
      <c r="F484" s="74"/>
      <c r="G484" s="74"/>
      <c r="H484" s="74"/>
      <c r="I484" s="12"/>
      <c r="J484" s="5"/>
      <c r="K484" s="5"/>
      <c r="L484" s="5"/>
      <c r="M484" s="5"/>
      <c r="N484" s="5"/>
      <c r="O484" s="5"/>
      <c r="P484" s="13"/>
      <c r="Q484" s="46"/>
      <c r="R484" s="12"/>
    </row>
    <row r="485" spans="1:18">
      <c r="A485" s="124"/>
      <c r="B485" s="5"/>
      <c r="C485" s="12"/>
      <c r="D485" s="13"/>
      <c r="E485" s="103"/>
      <c r="F485" s="74"/>
      <c r="G485" s="74"/>
      <c r="H485" s="74"/>
      <c r="I485" s="12"/>
      <c r="J485" s="5"/>
      <c r="K485" s="5"/>
      <c r="L485" s="5"/>
      <c r="M485" s="5"/>
      <c r="N485" s="5"/>
      <c r="O485" s="5"/>
      <c r="P485" s="13"/>
      <c r="Q485" s="46"/>
      <c r="R485" s="12"/>
    </row>
    <row r="486" spans="1:18">
      <c r="A486" s="124"/>
      <c r="B486" s="5"/>
      <c r="C486" s="12"/>
      <c r="D486" s="13"/>
      <c r="E486" s="103"/>
      <c r="F486" s="74"/>
      <c r="G486" s="74"/>
      <c r="H486" s="74"/>
      <c r="I486" s="12"/>
      <c r="J486" s="5"/>
      <c r="K486" s="5"/>
      <c r="L486" s="5"/>
      <c r="M486" s="5"/>
      <c r="N486" s="5"/>
      <c r="O486" s="5"/>
      <c r="P486" s="13"/>
      <c r="Q486" s="46"/>
      <c r="R486" s="12"/>
    </row>
    <row r="487" spans="1:18">
      <c r="A487" s="124"/>
      <c r="B487" s="5"/>
      <c r="C487" s="12"/>
      <c r="D487" s="13"/>
      <c r="E487" s="103"/>
      <c r="F487" s="74"/>
      <c r="G487" s="74"/>
      <c r="H487" s="74"/>
      <c r="I487" s="12"/>
      <c r="J487" s="5"/>
      <c r="K487" s="5"/>
      <c r="L487" s="5"/>
      <c r="M487" s="5"/>
      <c r="N487" s="5"/>
      <c r="O487" s="5"/>
      <c r="P487" s="13"/>
      <c r="Q487" s="46"/>
      <c r="R487" s="12"/>
    </row>
    <row r="488" spans="1:18">
      <c r="A488" s="124"/>
      <c r="B488" s="5"/>
      <c r="C488" s="12"/>
      <c r="D488" s="13"/>
      <c r="E488" s="103"/>
      <c r="F488" s="74"/>
      <c r="G488" s="74"/>
      <c r="H488" s="74"/>
      <c r="I488" s="12"/>
      <c r="J488" s="5"/>
      <c r="K488" s="5"/>
      <c r="L488" s="5"/>
      <c r="M488" s="5"/>
      <c r="N488" s="5"/>
      <c r="O488" s="5"/>
      <c r="P488" s="13"/>
      <c r="Q488" s="46"/>
      <c r="R488" s="12"/>
    </row>
    <row r="489" spans="1:18">
      <c r="A489" s="124"/>
      <c r="B489" s="5"/>
      <c r="C489" s="12"/>
      <c r="D489" s="13"/>
      <c r="E489" s="103"/>
      <c r="F489" s="74"/>
      <c r="G489" s="74"/>
      <c r="H489" s="74"/>
      <c r="I489" s="12"/>
      <c r="J489" s="5"/>
      <c r="K489" s="5"/>
      <c r="L489" s="5"/>
      <c r="M489" s="5"/>
      <c r="N489" s="5"/>
      <c r="O489" s="5"/>
      <c r="P489" s="13"/>
      <c r="Q489" s="46"/>
      <c r="R489" s="12"/>
    </row>
    <row r="490" spans="1:18">
      <c r="A490" s="124"/>
      <c r="B490" s="5"/>
      <c r="C490" s="12"/>
      <c r="D490" s="13"/>
      <c r="E490" s="103"/>
      <c r="F490" s="74"/>
      <c r="G490" s="74"/>
      <c r="H490" s="74"/>
      <c r="I490" s="12"/>
      <c r="J490" s="5"/>
      <c r="K490" s="5"/>
      <c r="L490" s="5"/>
      <c r="M490" s="5"/>
      <c r="N490" s="5"/>
      <c r="O490" s="5"/>
      <c r="P490" s="13"/>
      <c r="Q490" s="46"/>
      <c r="R490" s="12"/>
    </row>
    <row r="491" spans="1:18">
      <c r="A491" s="124"/>
      <c r="B491" s="5"/>
      <c r="C491" s="12"/>
      <c r="D491" s="13"/>
      <c r="E491" s="103"/>
      <c r="F491" s="74"/>
      <c r="G491" s="74"/>
      <c r="H491" s="74"/>
      <c r="I491" s="12"/>
      <c r="J491" s="5"/>
      <c r="K491" s="5"/>
      <c r="L491" s="5"/>
      <c r="M491" s="5"/>
      <c r="N491" s="5"/>
      <c r="O491" s="5"/>
      <c r="P491" s="13"/>
      <c r="Q491" s="46"/>
      <c r="R491" s="12"/>
    </row>
    <row r="492" spans="1:18">
      <c r="A492" s="124"/>
      <c r="B492" s="5"/>
      <c r="C492" s="12"/>
      <c r="D492" s="13"/>
      <c r="E492" s="103"/>
      <c r="F492" s="74"/>
      <c r="G492" s="74"/>
      <c r="H492" s="74"/>
      <c r="I492" s="12"/>
      <c r="J492" s="5"/>
      <c r="K492" s="5"/>
      <c r="L492" s="5"/>
      <c r="M492" s="5"/>
      <c r="N492" s="5"/>
      <c r="O492" s="5"/>
      <c r="P492" s="13"/>
      <c r="Q492" s="46"/>
      <c r="R492" s="12"/>
    </row>
    <row r="493" spans="1:18">
      <c r="A493" s="124"/>
      <c r="B493" s="5"/>
      <c r="C493" s="12"/>
      <c r="D493" s="13"/>
      <c r="E493" s="103"/>
      <c r="F493" s="74"/>
      <c r="G493" s="74"/>
      <c r="H493" s="74"/>
      <c r="I493" s="12"/>
      <c r="J493" s="5"/>
      <c r="K493" s="5"/>
      <c r="L493" s="5"/>
      <c r="M493" s="5"/>
      <c r="N493" s="5"/>
      <c r="O493" s="5"/>
      <c r="P493" s="13"/>
      <c r="Q493" s="46"/>
      <c r="R493" s="12"/>
    </row>
    <row r="494" spans="1:18">
      <c r="A494" s="124"/>
      <c r="B494" s="5"/>
      <c r="C494" s="12"/>
      <c r="D494" s="13"/>
      <c r="E494" s="103"/>
      <c r="F494" s="74"/>
      <c r="G494" s="74"/>
      <c r="H494" s="74"/>
      <c r="I494" s="12"/>
      <c r="J494" s="5"/>
      <c r="K494" s="5"/>
      <c r="L494" s="5"/>
      <c r="M494" s="5"/>
      <c r="N494" s="5"/>
      <c r="O494" s="5"/>
      <c r="P494" s="13"/>
      <c r="Q494" s="46"/>
      <c r="R494" s="12"/>
    </row>
    <row r="495" spans="1:18">
      <c r="A495" s="124"/>
      <c r="B495" s="5"/>
      <c r="C495" s="12"/>
      <c r="D495" s="13"/>
      <c r="E495" s="103"/>
      <c r="F495" s="74"/>
      <c r="G495" s="74"/>
      <c r="H495" s="74"/>
      <c r="I495" s="12"/>
      <c r="J495" s="5"/>
      <c r="K495" s="5"/>
      <c r="L495" s="5"/>
      <c r="M495" s="5"/>
      <c r="N495" s="5"/>
      <c r="O495" s="5"/>
      <c r="P495" s="13"/>
      <c r="Q495" s="46"/>
      <c r="R495" s="12"/>
    </row>
    <row r="496" spans="1:18">
      <c r="A496" s="124"/>
      <c r="B496" s="5"/>
      <c r="C496" s="12"/>
      <c r="D496" s="13"/>
      <c r="E496" s="103"/>
      <c r="F496" s="74"/>
      <c r="G496" s="74"/>
      <c r="H496" s="74"/>
      <c r="I496" s="12"/>
      <c r="J496" s="5"/>
      <c r="K496" s="5"/>
      <c r="L496" s="5"/>
      <c r="M496" s="5"/>
      <c r="N496" s="5"/>
      <c r="O496" s="5"/>
      <c r="P496" s="13"/>
      <c r="Q496" s="46"/>
      <c r="R496" s="12"/>
    </row>
    <row r="497" spans="1:18">
      <c r="A497" s="124"/>
      <c r="B497" s="5"/>
      <c r="C497" s="12"/>
      <c r="D497" s="13"/>
      <c r="E497" s="103"/>
      <c r="F497" s="74"/>
      <c r="G497" s="74"/>
      <c r="H497" s="74"/>
      <c r="I497" s="12"/>
      <c r="J497" s="5"/>
      <c r="K497" s="5"/>
      <c r="L497" s="5"/>
      <c r="M497" s="5"/>
      <c r="N497" s="5"/>
      <c r="O497" s="5"/>
      <c r="P497" s="13"/>
      <c r="Q497" s="46"/>
      <c r="R497" s="12"/>
    </row>
    <row r="498" spans="1:18">
      <c r="A498" s="124"/>
      <c r="B498" s="5"/>
      <c r="C498" s="12"/>
      <c r="D498" s="13"/>
      <c r="E498" s="103"/>
      <c r="F498" s="74"/>
      <c r="G498" s="74"/>
      <c r="H498" s="74"/>
      <c r="I498" s="12"/>
      <c r="J498" s="5"/>
      <c r="K498" s="5"/>
      <c r="L498" s="5"/>
      <c r="M498" s="5"/>
      <c r="N498" s="5"/>
      <c r="O498" s="5"/>
      <c r="P498" s="13"/>
      <c r="Q498" s="46"/>
      <c r="R498" s="12"/>
    </row>
    <row r="499" spans="1:18">
      <c r="A499" s="124"/>
      <c r="B499" s="5"/>
      <c r="C499" s="12"/>
      <c r="D499" s="13"/>
      <c r="E499" s="103"/>
      <c r="F499" s="74"/>
      <c r="G499" s="74"/>
      <c r="H499" s="74"/>
      <c r="I499" s="12"/>
      <c r="J499" s="5"/>
      <c r="K499" s="5"/>
      <c r="L499" s="5"/>
      <c r="M499" s="5"/>
      <c r="N499" s="5"/>
      <c r="O499" s="5"/>
      <c r="P499" s="13"/>
      <c r="Q499" s="46"/>
      <c r="R499" s="12"/>
    </row>
    <row r="500" spans="1:18">
      <c r="A500" s="124"/>
      <c r="B500" s="5"/>
      <c r="C500" s="12"/>
      <c r="D500" s="13"/>
      <c r="E500" s="103"/>
      <c r="F500" s="74"/>
      <c r="G500" s="74"/>
      <c r="H500" s="74"/>
      <c r="I500" s="12"/>
      <c r="J500" s="5"/>
      <c r="K500" s="5"/>
      <c r="L500" s="5"/>
      <c r="M500" s="5"/>
      <c r="N500" s="5"/>
      <c r="O500" s="5"/>
      <c r="P500" s="13"/>
      <c r="Q500" s="46"/>
      <c r="R500" s="12"/>
    </row>
    <row r="501" spans="1:18">
      <c r="A501" s="124"/>
      <c r="B501" s="5"/>
      <c r="C501" s="12"/>
      <c r="D501" s="13"/>
      <c r="E501" s="103"/>
      <c r="F501" s="74"/>
      <c r="G501" s="74"/>
      <c r="H501" s="74"/>
      <c r="I501" s="12"/>
      <c r="J501" s="5"/>
      <c r="K501" s="5"/>
      <c r="L501" s="5"/>
      <c r="M501" s="5"/>
      <c r="N501" s="5"/>
      <c r="O501" s="5"/>
      <c r="P501" s="13"/>
      <c r="Q501" s="46"/>
      <c r="R501" s="12"/>
    </row>
    <row r="502" spans="1:18">
      <c r="A502" s="124"/>
      <c r="B502" s="5"/>
      <c r="C502" s="12"/>
      <c r="D502" s="13"/>
      <c r="E502" s="103"/>
      <c r="F502" s="74"/>
      <c r="G502" s="74"/>
      <c r="H502" s="74"/>
      <c r="I502" s="12"/>
      <c r="J502" s="5"/>
      <c r="K502" s="5"/>
      <c r="L502" s="5"/>
      <c r="M502" s="5"/>
      <c r="N502" s="5"/>
      <c r="O502" s="5"/>
      <c r="P502" s="13"/>
      <c r="Q502" s="46"/>
      <c r="R502" s="12"/>
    </row>
    <row r="503" spans="1:18">
      <c r="A503" s="124"/>
      <c r="B503" s="5"/>
      <c r="C503" s="12"/>
      <c r="D503" s="13"/>
      <c r="E503" s="103"/>
      <c r="F503" s="74"/>
      <c r="G503" s="74"/>
      <c r="H503" s="74"/>
      <c r="I503" s="12"/>
      <c r="J503" s="5"/>
      <c r="K503" s="5"/>
      <c r="L503" s="5"/>
      <c r="M503" s="5"/>
      <c r="N503" s="5"/>
      <c r="O503" s="5"/>
      <c r="P503" s="13"/>
      <c r="Q503" s="46"/>
      <c r="R503" s="12"/>
    </row>
    <row r="504" spans="1:18">
      <c r="A504" s="124"/>
      <c r="B504" s="5"/>
      <c r="C504" s="12"/>
      <c r="D504" s="13"/>
      <c r="E504" s="103"/>
      <c r="F504" s="74"/>
      <c r="G504" s="74"/>
      <c r="H504" s="74"/>
      <c r="I504" s="12"/>
      <c r="J504" s="5"/>
      <c r="K504" s="5"/>
      <c r="L504" s="5"/>
      <c r="M504" s="5"/>
      <c r="N504" s="5"/>
      <c r="O504" s="5"/>
      <c r="P504" s="13"/>
      <c r="Q504" s="46"/>
      <c r="R504" s="12"/>
    </row>
    <row r="505" spans="1:18">
      <c r="A505" s="124"/>
      <c r="B505" s="5"/>
      <c r="C505" s="12"/>
      <c r="D505" s="13"/>
      <c r="E505" s="103"/>
      <c r="F505" s="74"/>
      <c r="G505" s="74"/>
      <c r="H505" s="74"/>
      <c r="I505" s="12"/>
      <c r="J505" s="5"/>
      <c r="K505" s="5"/>
      <c r="L505" s="5"/>
      <c r="M505" s="5"/>
      <c r="N505" s="5"/>
      <c r="O505" s="5"/>
      <c r="P505" s="13"/>
      <c r="Q505" s="46"/>
      <c r="R505" s="12"/>
    </row>
    <row r="506" spans="1:18">
      <c r="A506" s="124"/>
      <c r="B506" s="5"/>
      <c r="C506" s="12"/>
      <c r="D506" s="13"/>
      <c r="E506" s="103"/>
      <c r="F506" s="74"/>
      <c r="G506" s="74"/>
      <c r="H506" s="74"/>
      <c r="I506" s="12"/>
      <c r="J506" s="5"/>
      <c r="K506" s="5"/>
      <c r="L506" s="5"/>
      <c r="M506" s="5"/>
      <c r="N506" s="5"/>
      <c r="O506" s="5"/>
      <c r="P506" s="13"/>
      <c r="Q506" s="46"/>
      <c r="R506" s="12"/>
    </row>
    <row r="507" spans="1:18">
      <c r="A507" s="124"/>
      <c r="B507" s="5"/>
      <c r="C507" s="12"/>
      <c r="D507" s="13"/>
      <c r="E507" s="103"/>
      <c r="F507" s="74"/>
      <c r="G507" s="74"/>
      <c r="H507" s="74"/>
      <c r="I507" s="12"/>
      <c r="J507" s="5"/>
      <c r="K507" s="5"/>
      <c r="L507" s="5"/>
      <c r="M507" s="5"/>
      <c r="N507" s="5"/>
      <c r="O507" s="5"/>
      <c r="P507" s="13"/>
      <c r="Q507" s="46"/>
      <c r="R507" s="12"/>
    </row>
    <row r="508" spans="1:18">
      <c r="A508" s="124"/>
      <c r="B508" s="5"/>
      <c r="C508" s="12"/>
      <c r="D508" s="13"/>
      <c r="E508" s="103"/>
      <c r="F508" s="74"/>
      <c r="G508" s="74"/>
      <c r="H508" s="74"/>
      <c r="I508" s="12"/>
      <c r="J508" s="5"/>
      <c r="K508" s="5"/>
      <c r="L508" s="5"/>
      <c r="M508" s="5"/>
      <c r="N508" s="5"/>
      <c r="O508" s="5"/>
      <c r="P508" s="13"/>
      <c r="Q508" s="46"/>
      <c r="R508" s="12"/>
    </row>
    <row r="509" spans="1:18">
      <c r="A509" s="124"/>
      <c r="B509" s="5"/>
      <c r="C509" s="12"/>
      <c r="D509" s="13"/>
      <c r="E509" s="103"/>
      <c r="F509" s="74"/>
      <c r="G509" s="74"/>
      <c r="H509" s="74"/>
      <c r="I509" s="12"/>
      <c r="J509" s="5"/>
      <c r="K509" s="5"/>
      <c r="L509" s="5"/>
      <c r="M509" s="5"/>
      <c r="N509" s="5"/>
      <c r="O509" s="5"/>
      <c r="P509" s="13"/>
      <c r="Q509" s="46"/>
      <c r="R509" s="12"/>
    </row>
    <row r="510" spans="1:18">
      <c r="A510" s="124"/>
      <c r="B510" s="5"/>
      <c r="C510" s="12"/>
      <c r="D510" s="13"/>
      <c r="E510" s="103"/>
      <c r="F510" s="74"/>
      <c r="G510" s="74"/>
      <c r="H510" s="74"/>
      <c r="I510" s="12"/>
      <c r="J510" s="5"/>
      <c r="K510" s="5"/>
      <c r="L510" s="5"/>
      <c r="M510" s="5"/>
      <c r="N510" s="5"/>
      <c r="O510" s="5"/>
      <c r="P510" s="13"/>
      <c r="Q510" s="46"/>
      <c r="R510" s="12"/>
    </row>
    <row r="511" spans="1:18">
      <c r="A511" s="124"/>
      <c r="B511" s="5"/>
      <c r="C511" s="12"/>
      <c r="D511" s="13"/>
      <c r="E511" s="103"/>
      <c r="F511" s="74"/>
      <c r="G511" s="74"/>
      <c r="H511" s="74"/>
      <c r="I511" s="12"/>
      <c r="J511" s="5"/>
      <c r="K511" s="5"/>
      <c r="L511" s="5"/>
      <c r="M511" s="5"/>
      <c r="N511" s="5"/>
      <c r="O511" s="5"/>
      <c r="P511" s="13"/>
      <c r="Q511" s="46"/>
      <c r="R511" s="12"/>
    </row>
    <row r="512" spans="1:18">
      <c r="A512" s="124"/>
      <c r="B512" s="5"/>
      <c r="C512" s="12"/>
      <c r="D512" s="13"/>
      <c r="E512" s="103"/>
      <c r="F512" s="74"/>
      <c r="G512" s="74"/>
      <c r="H512" s="74"/>
      <c r="I512" s="12"/>
      <c r="J512" s="5"/>
      <c r="K512" s="5"/>
      <c r="L512" s="5"/>
      <c r="M512" s="5"/>
      <c r="N512" s="5"/>
      <c r="O512" s="5"/>
      <c r="P512" s="13"/>
      <c r="Q512" s="46"/>
      <c r="R512" s="12"/>
    </row>
    <row r="513" spans="1:18">
      <c r="A513" s="124"/>
      <c r="B513" s="5"/>
      <c r="C513" s="12"/>
      <c r="D513" s="13"/>
      <c r="E513" s="103"/>
      <c r="F513" s="74"/>
      <c r="G513" s="74"/>
      <c r="H513" s="74"/>
      <c r="I513" s="12"/>
      <c r="J513" s="5"/>
      <c r="K513" s="5"/>
      <c r="L513" s="5"/>
      <c r="M513" s="5"/>
      <c r="N513" s="5"/>
      <c r="O513" s="5"/>
      <c r="P513" s="13"/>
      <c r="Q513" s="46"/>
      <c r="R513" s="12"/>
    </row>
    <row r="514" spans="1:18">
      <c r="A514" s="124"/>
      <c r="B514" s="5"/>
      <c r="C514" s="12"/>
      <c r="D514" s="13"/>
      <c r="E514" s="103"/>
      <c r="F514" s="74"/>
      <c r="G514" s="74"/>
      <c r="H514" s="74"/>
      <c r="I514" s="12"/>
      <c r="J514" s="5"/>
      <c r="K514" s="5"/>
      <c r="L514" s="5"/>
      <c r="M514" s="5"/>
      <c r="N514" s="5"/>
      <c r="O514" s="5"/>
      <c r="P514" s="13"/>
      <c r="Q514" s="46"/>
      <c r="R514" s="12"/>
    </row>
    <row r="515" spans="1:18">
      <c r="A515" s="124"/>
      <c r="B515" s="5"/>
      <c r="C515" s="12"/>
      <c r="D515" s="13"/>
      <c r="E515" s="103"/>
      <c r="F515" s="74"/>
      <c r="G515" s="74"/>
      <c r="H515" s="74"/>
      <c r="I515" s="12"/>
      <c r="J515" s="5"/>
      <c r="K515" s="5"/>
      <c r="L515" s="5"/>
      <c r="M515" s="5"/>
      <c r="N515" s="5"/>
      <c r="O515" s="5"/>
      <c r="P515" s="13"/>
      <c r="Q515" s="46"/>
      <c r="R515" s="12"/>
    </row>
    <row r="516" spans="1:18">
      <c r="A516" s="124"/>
      <c r="B516" s="5"/>
      <c r="C516" s="12"/>
      <c r="D516" s="13"/>
      <c r="E516" s="103"/>
      <c r="F516" s="74"/>
      <c r="G516" s="74"/>
      <c r="H516" s="74"/>
      <c r="I516" s="12"/>
      <c r="J516" s="5"/>
      <c r="K516" s="5"/>
      <c r="L516" s="5"/>
      <c r="M516" s="5"/>
      <c r="N516" s="5"/>
      <c r="O516" s="5"/>
      <c r="P516" s="13"/>
      <c r="Q516" s="46"/>
      <c r="R516" s="12"/>
    </row>
    <row r="517" spans="1:18">
      <c r="A517" s="124"/>
      <c r="B517" s="5"/>
      <c r="C517" s="12"/>
      <c r="D517" s="13"/>
      <c r="E517" s="103"/>
      <c r="F517" s="74"/>
      <c r="G517" s="74"/>
      <c r="H517" s="74"/>
      <c r="I517" s="12"/>
      <c r="J517" s="5"/>
      <c r="K517" s="5"/>
      <c r="L517" s="5"/>
      <c r="M517" s="5"/>
      <c r="N517" s="5"/>
      <c r="O517" s="5"/>
      <c r="P517" s="13"/>
      <c r="Q517" s="46"/>
      <c r="R517" s="12"/>
    </row>
    <row r="518" spans="1:18">
      <c r="A518" s="124"/>
      <c r="B518" s="5"/>
      <c r="C518" s="12"/>
      <c r="D518" s="13"/>
      <c r="E518" s="103"/>
      <c r="F518" s="74"/>
      <c r="G518" s="74"/>
      <c r="H518" s="74"/>
      <c r="I518" s="12"/>
      <c r="J518" s="5"/>
      <c r="K518" s="5"/>
      <c r="L518" s="5"/>
      <c r="M518" s="5"/>
      <c r="N518" s="5"/>
      <c r="O518" s="5"/>
      <c r="P518" s="13"/>
      <c r="Q518" s="46"/>
      <c r="R518" s="12"/>
    </row>
    <row r="519" spans="1:18">
      <c r="A519" s="124"/>
      <c r="B519" s="5"/>
      <c r="C519" s="12"/>
      <c r="D519" s="13"/>
      <c r="E519" s="103"/>
      <c r="F519" s="74"/>
      <c r="G519" s="74"/>
      <c r="H519" s="74"/>
      <c r="I519" s="12"/>
      <c r="J519" s="5"/>
      <c r="K519" s="5"/>
      <c r="L519" s="5"/>
      <c r="M519" s="5"/>
      <c r="N519" s="5"/>
      <c r="O519" s="5"/>
      <c r="P519" s="13"/>
      <c r="Q519" s="46"/>
      <c r="R519" s="12"/>
    </row>
    <row r="520" spans="1:18">
      <c r="A520" s="124"/>
      <c r="B520" s="5"/>
      <c r="C520" s="12"/>
      <c r="D520" s="13"/>
      <c r="E520" s="103"/>
      <c r="F520" s="74"/>
      <c r="G520" s="74"/>
      <c r="H520" s="74"/>
      <c r="I520" s="12"/>
      <c r="J520" s="5"/>
      <c r="K520" s="5"/>
      <c r="L520" s="5"/>
      <c r="M520" s="5"/>
      <c r="N520" s="5"/>
      <c r="O520" s="5"/>
      <c r="P520" s="13"/>
      <c r="Q520" s="46"/>
      <c r="R520" s="12"/>
    </row>
    <row r="521" spans="1:18">
      <c r="A521" s="124"/>
      <c r="B521" s="5"/>
      <c r="C521" s="12"/>
      <c r="D521" s="13"/>
      <c r="E521" s="103"/>
      <c r="F521" s="74"/>
      <c r="G521" s="74"/>
      <c r="H521" s="74"/>
      <c r="I521" s="12"/>
      <c r="J521" s="5"/>
      <c r="K521" s="5"/>
      <c r="L521" s="5"/>
      <c r="M521" s="5"/>
      <c r="N521" s="5"/>
      <c r="O521" s="5"/>
      <c r="P521" s="13"/>
      <c r="Q521" s="46"/>
      <c r="R521" s="12"/>
    </row>
    <row r="522" spans="1:18">
      <c r="A522" s="124"/>
      <c r="B522" s="5"/>
      <c r="C522" s="12"/>
      <c r="D522" s="13"/>
      <c r="E522" s="103"/>
      <c r="F522" s="74"/>
      <c r="G522" s="74"/>
      <c r="H522" s="74"/>
      <c r="I522" s="12"/>
      <c r="J522" s="5"/>
      <c r="K522" s="5"/>
      <c r="L522" s="5"/>
      <c r="M522" s="5"/>
      <c r="N522" s="5"/>
      <c r="O522" s="5"/>
      <c r="P522" s="13"/>
      <c r="Q522" s="46"/>
      <c r="R522" s="12"/>
    </row>
    <row r="523" spans="1:18">
      <c r="A523" s="124"/>
      <c r="B523" s="5"/>
      <c r="C523" s="12"/>
      <c r="D523" s="13"/>
      <c r="E523" s="103"/>
      <c r="F523" s="74"/>
      <c r="G523" s="74"/>
      <c r="H523" s="74"/>
      <c r="I523" s="12"/>
      <c r="J523" s="5"/>
      <c r="K523" s="5"/>
      <c r="L523" s="5"/>
      <c r="M523" s="5"/>
      <c r="N523" s="5"/>
      <c r="O523" s="5"/>
      <c r="P523" s="13"/>
      <c r="Q523" s="46"/>
      <c r="R523" s="12"/>
    </row>
    <row r="524" spans="1:18">
      <c r="A524" s="124"/>
      <c r="B524" s="5"/>
      <c r="C524" s="12"/>
      <c r="D524" s="13"/>
      <c r="E524" s="103"/>
      <c r="F524" s="74"/>
      <c r="G524" s="74"/>
      <c r="H524" s="74"/>
      <c r="I524" s="12"/>
      <c r="J524" s="5"/>
      <c r="K524" s="5"/>
      <c r="L524" s="5"/>
      <c r="M524" s="5"/>
      <c r="N524" s="5"/>
      <c r="O524" s="5"/>
      <c r="P524" s="13"/>
      <c r="Q524" s="46"/>
      <c r="R524" s="12"/>
    </row>
    <row r="525" spans="1:18">
      <c r="A525" s="124"/>
      <c r="B525" s="5"/>
      <c r="C525" s="12"/>
      <c r="D525" s="13"/>
      <c r="E525" s="103"/>
      <c r="F525" s="74"/>
      <c r="G525" s="74"/>
      <c r="H525" s="74"/>
      <c r="I525" s="12"/>
      <c r="J525" s="5"/>
      <c r="K525" s="5"/>
      <c r="L525" s="5"/>
      <c r="M525" s="5"/>
      <c r="N525" s="5"/>
      <c r="O525" s="5"/>
      <c r="P525" s="13"/>
      <c r="Q525" s="46"/>
      <c r="R525" s="12"/>
    </row>
    <row r="526" spans="1:18">
      <c r="A526" s="124"/>
      <c r="B526" s="5"/>
      <c r="C526" s="12"/>
      <c r="D526" s="13"/>
      <c r="E526" s="103"/>
      <c r="F526" s="74"/>
      <c r="G526" s="74"/>
      <c r="H526" s="74"/>
      <c r="I526" s="12"/>
      <c r="J526" s="5"/>
      <c r="K526" s="5"/>
      <c r="L526" s="5"/>
      <c r="M526" s="5"/>
      <c r="N526" s="5"/>
      <c r="O526" s="5"/>
      <c r="P526" s="13"/>
      <c r="Q526" s="46"/>
      <c r="R526" s="12"/>
    </row>
    <row r="527" spans="1:18">
      <c r="A527" s="124"/>
      <c r="B527" s="5"/>
      <c r="C527" s="12"/>
      <c r="D527" s="13"/>
      <c r="E527" s="103"/>
      <c r="F527" s="74"/>
      <c r="G527" s="74"/>
      <c r="H527" s="74"/>
      <c r="I527" s="12"/>
      <c r="J527" s="5"/>
      <c r="K527" s="5"/>
      <c r="L527" s="5"/>
      <c r="M527" s="5"/>
      <c r="N527" s="5"/>
      <c r="O527" s="5"/>
      <c r="P527" s="13"/>
      <c r="Q527" s="46"/>
      <c r="R527" s="12"/>
    </row>
    <row r="528" spans="1:18">
      <c r="A528" s="124"/>
      <c r="B528" s="5"/>
      <c r="C528" s="12"/>
      <c r="D528" s="13"/>
      <c r="E528" s="103"/>
      <c r="F528" s="74"/>
      <c r="G528" s="74"/>
      <c r="H528" s="74"/>
      <c r="I528" s="12"/>
      <c r="J528" s="5"/>
      <c r="K528" s="5"/>
      <c r="L528" s="5"/>
      <c r="M528" s="5"/>
      <c r="N528" s="5"/>
      <c r="O528" s="5"/>
      <c r="P528" s="13"/>
      <c r="Q528" s="46"/>
      <c r="R528" s="12"/>
    </row>
    <row r="529" spans="1:18">
      <c r="A529" s="124"/>
      <c r="B529" s="5"/>
      <c r="C529" s="12"/>
      <c r="D529" s="13"/>
      <c r="E529" s="103"/>
      <c r="F529" s="74"/>
      <c r="G529" s="74"/>
      <c r="H529" s="74"/>
      <c r="I529" s="12"/>
      <c r="J529" s="5"/>
      <c r="K529" s="5"/>
      <c r="L529" s="5"/>
      <c r="M529" s="5"/>
      <c r="N529" s="5"/>
      <c r="O529" s="5"/>
      <c r="P529" s="13"/>
      <c r="Q529" s="46"/>
      <c r="R529" s="12"/>
    </row>
    <row r="530" spans="1:18">
      <c r="A530" s="124"/>
      <c r="B530" s="5"/>
      <c r="C530" s="12"/>
      <c r="D530" s="13"/>
      <c r="E530" s="103"/>
      <c r="F530" s="74"/>
      <c r="G530" s="74"/>
      <c r="H530" s="74"/>
      <c r="I530" s="12"/>
      <c r="J530" s="5"/>
      <c r="K530" s="5"/>
      <c r="L530" s="5"/>
      <c r="M530" s="5"/>
      <c r="N530" s="5"/>
      <c r="O530" s="5"/>
      <c r="P530" s="13"/>
      <c r="Q530" s="46"/>
      <c r="R530" s="12"/>
    </row>
    <row r="531" spans="1:18">
      <c r="A531" s="124"/>
      <c r="B531" s="5"/>
      <c r="C531" s="12"/>
      <c r="D531" s="13"/>
      <c r="E531" s="103"/>
      <c r="F531" s="74"/>
      <c r="G531" s="74"/>
      <c r="H531" s="74"/>
      <c r="I531" s="12"/>
      <c r="J531" s="5"/>
      <c r="K531" s="5"/>
      <c r="L531" s="5"/>
      <c r="M531" s="5"/>
      <c r="N531" s="5"/>
      <c r="O531" s="5"/>
      <c r="P531" s="13"/>
      <c r="Q531" s="46"/>
      <c r="R531" s="12"/>
    </row>
    <row r="532" spans="1:18">
      <c r="A532" s="124"/>
      <c r="B532" s="5"/>
      <c r="C532" s="12"/>
      <c r="D532" s="13"/>
      <c r="E532" s="103"/>
      <c r="F532" s="74"/>
      <c r="G532" s="74"/>
      <c r="H532" s="74"/>
      <c r="I532" s="12"/>
      <c r="J532" s="5"/>
      <c r="K532" s="5"/>
      <c r="L532" s="5"/>
      <c r="M532" s="5"/>
      <c r="N532" s="5"/>
      <c r="O532" s="5"/>
      <c r="P532" s="13"/>
      <c r="Q532" s="46"/>
      <c r="R532" s="12"/>
    </row>
    <row r="533" spans="1:18">
      <c r="A533" s="124"/>
      <c r="B533" s="5"/>
      <c r="C533" s="12"/>
      <c r="D533" s="13"/>
      <c r="E533" s="103"/>
      <c r="F533" s="74"/>
      <c r="G533" s="74"/>
      <c r="H533" s="74"/>
      <c r="I533" s="12"/>
      <c r="J533" s="5"/>
      <c r="K533" s="5"/>
      <c r="L533" s="5"/>
      <c r="M533" s="5"/>
      <c r="N533" s="5"/>
      <c r="O533" s="5"/>
      <c r="P533" s="13"/>
      <c r="Q533" s="46"/>
      <c r="R533" s="12"/>
    </row>
    <row r="534" spans="1:18">
      <c r="A534" s="124"/>
      <c r="B534" s="5"/>
      <c r="C534" s="12"/>
      <c r="D534" s="13"/>
      <c r="E534" s="103"/>
      <c r="F534" s="74"/>
      <c r="G534" s="74"/>
      <c r="H534" s="74"/>
      <c r="I534" s="12"/>
      <c r="J534" s="5"/>
      <c r="K534" s="5"/>
      <c r="L534" s="5"/>
      <c r="M534" s="5"/>
      <c r="N534" s="5"/>
      <c r="O534" s="5"/>
      <c r="P534" s="13"/>
      <c r="Q534" s="46"/>
      <c r="R534" s="12"/>
    </row>
    <row r="535" spans="1:18">
      <c r="A535" s="124"/>
      <c r="B535" s="5"/>
      <c r="C535" s="12"/>
      <c r="D535" s="13"/>
      <c r="E535" s="103"/>
      <c r="F535" s="74"/>
      <c r="G535" s="74"/>
      <c r="H535" s="74"/>
      <c r="I535" s="12"/>
      <c r="J535" s="5"/>
      <c r="K535" s="5"/>
      <c r="L535" s="5"/>
      <c r="M535" s="5"/>
      <c r="N535" s="5"/>
      <c r="O535" s="5"/>
      <c r="P535" s="13"/>
      <c r="Q535" s="46"/>
      <c r="R535" s="12"/>
    </row>
    <row r="536" spans="1:18">
      <c r="A536" s="124"/>
      <c r="B536" s="5"/>
      <c r="C536" s="12"/>
      <c r="D536" s="13"/>
      <c r="E536" s="103"/>
      <c r="F536" s="74"/>
      <c r="G536" s="74"/>
      <c r="H536" s="74"/>
      <c r="I536" s="12"/>
      <c r="J536" s="5"/>
      <c r="K536" s="5"/>
      <c r="L536" s="5"/>
      <c r="M536" s="5"/>
      <c r="N536" s="5"/>
      <c r="O536" s="5"/>
      <c r="P536" s="13"/>
      <c r="Q536" s="46"/>
      <c r="R536" s="12"/>
    </row>
    <row r="537" spans="1:18">
      <c r="A537" s="124"/>
      <c r="B537" s="5"/>
      <c r="C537" s="12"/>
      <c r="D537" s="13"/>
      <c r="E537" s="103"/>
      <c r="F537" s="74"/>
      <c r="G537" s="74"/>
      <c r="H537" s="74"/>
      <c r="I537" s="12"/>
      <c r="J537" s="5"/>
      <c r="K537" s="5"/>
      <c r="L537" s="5"/>
      <c r="M537" s="5"/>
      <c r="N537" s="5"/>
      <c r="O537" s="5"/>
      <c r="P537" s="13"/>
      <c r="Q537" s="46"/>
      <c r="R537" s="12"/>
    </row>
    <row r="538" spans="1:18">
      <c r="A538" s="124"/>
      <c r="B538" s="5"/>
      <c r="C538" s="12"/>
      <c r="D538" s="13"/>
      <c r="E538" s="103"/>
      <c r="F538" s="74"/>
      <c r="G538" s="74"/>
      <c r="H538" s="74"/>
      <c r="I538" s="12"/>
      <c r="J538" s="5"/>
      <c r="K538" s="5"/>
      <c r="L538" s="5"/>
      <c r="M538" s="5"/>
      <c r="N538" s="5"/>
      <c r="O538" s="5"/>
      <c r="P538" s="13"/>
      <c r="Q538" s="46"/>
      <c r="R538" s="12"/>
    </row>
    <row r="539" spans="1:18">
      <c r="A539" s="124"/>
      <c r="B539" s="5"/>
      <c r="C539" s="12"/>
      <c r="D539" s="13"/>
      <c r="E539" s="103"/>
      <c r="F539" s="74"/>
      <c r="G539" s="74"/>
      <c r="H539" s="74"/>
      <c r="I539" s="12"/>
      <c r="J539" s="5"/>
      <c r="K539" s="5"/>
      <c r="L539" s="5"/>
      <c r="M539" s="5"/>
      <c r="N539" s="5"/>
      <c r="O539" s="5"/>
      <c r="P539" s="13"/>
      <c r="Q539" s="46"/>
      <c r="R539" s="12"/>
    </row>
    <row r="540" spans="1:18">
      <c r="A540" s="124"/>
      <c r="B540" s="5"/>
      <c r="C540" s="12"/>
      <c r="D540" s="13"/>
      <c r="E540" s="103"/>
      <c r="F540" s="74"/>
      <c r="G540" s="74"/>
      <c r="H540" s="74"/>
      <c r="I540" s="12"/>
      <c r="J540" s="5"/>
      <c r="K540" s="5"/>
      <c r="L540" s="5"/>
      <c r="M540" s="5"/>
      <c r="N540" s="5"/>
      <c r="O540" s="5"/>
      <c r="P540" s="13"/>
      <c r="Q540" s="46"/>
      <c r="R540" s="12"/>
    </row>
    <row r="541" spans="1:18">
      <c r="A541" s="124"/>
      <c r="B541" s="5"/>
      <c r="C541" s="12"/>
      <c r="D541" s="13"/>
      <c r="E541" s="103"/>
      <c r="F541" s="74"/>
      <c r="G541" s="74"/>
      <c r="H541" s="74"/>
      <c r="I541" s="12"/>
      <c r="J541" s="5"/>
      <c r="K541" s="5"/>
      <c r="L541" s="5"/>
      <c r="M541" s="5"/>
      <c r="N541" s="5"/>
      <c r="O541" s="5"/>
      <c r="P541" s="13"/>
      <c r="Q541" s="46"/>
      <c r="R541" s="12"/>
    </row>
    <row r="542" spans="1:18">
      <c r="A542" s="124"/>
      <c r="B542" s="5"/>
      <c r="C542" s="12"/>
      <c r="D542" s="13"/>
      <c r="E542" s="103"/>
      <c r="F542" s="74"/>
      <c r="G542" s="74"/>
      <c r="H542" s="74"/>
      <c r="I542" s="12"/>
      <c r="J542" s="5"/>
      <c r="K542" s="5"/>
      <c r="L542" s="5"/>
      <c r="M542" s="5"/>
      <c r="N542" s="5"/>
      <c r="O542" s="5"/>
      <c r="P542" s="13"/>
      <c r="Q542" s="46"/>
      <c r="R542" s="12"/>
    </row>
    <row r="543" spans="1:18">
      <c r="A543" s="124"/>
      <c r="B543" s="5"/>
      <c r="C543" s="12"/>
      <c r="D543" s="13"/>
      <c r="E543" s="103"/>
      <c r="F543" s="74"/>
      <c r="G543" s="74"/>
      <c r="H543" s="74"/>
      <c r="I543" s="12"/>
      <c r="J543" s="5"/>
      <c r="K543" s="5"/>
      <c r="L543" s="5"/>
      <c r="M543" s="5"/>
      <c r="N543" s="5"/>
      <c r="O543" s="5"/>
      <c r="P543" s="13"/>
      <c r="Q543" s="46"/>
      <c r="R543" s="12"/>
    </row>
    <row r="544" spans="1:18">
      <c r="A544" s="124"/>
      <c r="B544" s="5"/>
      <c r="C544" s="12"/>
      <c r="D544" s="13"/>
      <c r="E544" s="103"/>
      <c r="F544" s="74"/>
      <c r="G544" s="74"/>
      <c r="H544" s="74"/>
      <c r="I544" s="12"/>
      <c r="J544" s="5"/>
      <c r="K544" s="5"/>
      <c r="L544" s="5"/>
      <c r="M544" s="5"/>
      <c r="N544" s="5"/>
      <c r="O544" s="5"/>
      <c r="P544" s="13"/>
      <c r="Q544" s="46"/>
      <c r="R544" s="12"/>
    </row>
    <row r="545" spans="1:18">
      <c r="A545" s="124"/>
      <c r="B545" s="5"/>
      <c r="C545" s="12"/>
      <c r="D545" s="13"/>
      <c r="E545" s="103"/>
      <c r="F545" s="74"/>
      <c r="G545" s="74"/>
      <c r="H545" s="74"/>
      <c r="I545" s="12"/>
      <c r="J545" s="5"/>
      <c r="K545" s="5"/>
      <c r="L545" s="5"/>
      <c r="M545" s="5"/>
      <c r="N545" s="5"/>
      <c r="O545" s="5"/>
      <c r="P545" s="13"/>
      <c r="Q545" s="46"/>
      <c r="R545" s="12"/>
    </row>
    <row r="546" spans="1:18">
      <c r="A546" s="124"/>
      <c r="B546" s="5"/>
      <c r="C546" s="12"/>
      <c r="D546" s="13"/>
      <c r="E546" s="103"/>
      <c r="F546" s="74"/>
      <c r="G546" s="74"/>
      <c r="H546" s="74"/>
      <c r="I546" s="12"/>
      <c r="J546" s="5"/>
      <c r="K546" s="5"/>
      <c r="L546" s="5"/>
      <c r="M546" s="5"/>
      <c r="N546" s="5"/>
      <c r="O546" s="5"/>
      <c r="P546" s="13"/>
      <c r="Q546" s="46"/>
      <c r="R546" s="12"/>
    </row>
    <row r="547" spans="1:18">
      <c r="A547" s="124"/>
      <c r="B547" s="5"/>
      <c r="C547" s="12"/>
      <c r="D547" s="13"/>
      <c r="E547" s="103"/>
      <c r="F547" s="74"/>
      <c r="G547" s="74"/>
      <c r="H547" s="74"/>
      <c r="I547" s="12"/>
      <c r="J547" s="5"/>
      <c r="K547" s="5"/>
      <c r="L547" s="5"/>
      <c r="M547" s="5"/>
      <c r="N547" s="5"/>
      <c r="O547" s="5"/>
      <c r="P547" s="13"/>
      <c r="Q547" s="46"/>
      <c r="R547" s="12"/>
    </row>
    <row r="548" spans="1:18">
      <c r="A548" s="124"/>
      <c r="B548" s="5"/>
      <c r="C548" s="12"/>
      <c r="D548" s="13"/>
      <c r="E548" s="103"/>
      <c r="F548" s="74"/>
      <c r="G548" s="74"/>
      <c r="H548" s="74"/>
      <c r="I548" s="12"/>
      <c r="J548" s="5"/>
      <c r="K548" s="5"/>
      <c r="L548" s="5"/>
      <c r="M548" s="5"/>
      <c r="N548" s="5"/>
      <c r="O548" s="5"/>
      <c r="P548" s="13"/>
      <c r="Q548" s="46"/>
      <c r="R548" s="12"/>
    </row>
    <row r="549" spans="1:18">
      <c r="A549" s="124"/>
      <c r="B549" s="5"/>
      <c r="C549" s="12"/>
      <c r="D549" s="13"/>
      <c r="E549" s="103"/>
      <c r="F549" s="74"/>
      <c r="G549" s="74"/>
      <c r="H549" s="74"/>
      <c r="I549" s="12"/>
      <c r="J549" s="5"/>
      <c r="K549" s="5"/>
      <c r="L549" s="5"/>
      <c r="M549" s="5"/>
      <c r="N549" s="5"/>
      <c r="O549" s="5"/>
      <c r="P549" s="13"/>
      <c r="Q549" s="46"/>
      <c r="R549" s="12"/>
    </row>
    <row r="550" spans="1:18">
      <c r="A550" s="124"/>
      <c r="B550" s="5"/>
      <c r="C550" s="12"/>
      <c r="D550" s="13"/>
      <c r="E550" s="103"/>
      <c r="F550" s="74"/>
      <c r="G550" s="74"/>
      <c r="H550" s="74"/>
      <c r="I550" s="12"/>
      <c r="J550" s="5"/>
      <c r="K550" s="5"/>
      <c r="L550" s="5"/>
      <c r="M550" s="5"/>
      <c r="N550" s="5"/>
      <c r="O550" s="5"/>
      <c r="P550" s="13"/>
      <c r="Q550" s="46"/>
      <c r="R550" s="12"/>
    </row>
    <row r="551" spans="1:18">
      <c r="A551" s="124"/>
      <c r="B551" s="5"/>
      <c r="C551" s="12"/>
      <c r="D551" s="13"/>
      <c r="E551" s="103"/>
      <c r="F551" s="74"/>
      <c r="G551" s="74"/>
      <c r="H551" s="74"/>
      <c r="I551" s="12"/>
      <c r="J551" s="5"/>
      <c r="K551" s="5"/>
      <c r="L551" s="5"/>
      <c r="M551" s="5"/>
      <c r="N551" s="5"/>
      <c r="O551" s="5"/>
      <c r="P551" s="13"/>
      <c r="Q551" s="46"/>
      <c r="R551" s="12"/>
    </row>
    <row r="552" spans="1:18">
      <c r="A552" s="124"/>
      <c r="B552" s="5"/>
      <c r="C552" s="12"/>
      <c r="D552" s="13"/>
      <c r="E552" s="103"/>
      <c r="F552" s="74"/>
      <c r="G552" s="74"/>
      <c r="H552" s="74"/>
      <c r="I552" s="12"/>
      <c r="J552" s="5"/>
      <c r="K552" s="5"/>
      <c r="L552" s="5"/>
      <c r="M552" s="5"/>
      <c r="N552" s="5"/>
      <c r="O552" s="5"/>
      <c r="P552" s="13"/>
      <c r="Q552" s="46"/>
      <c r="R552" s="12"/>
    </row>
    <row r="553" spans="1:18">
      <c r="A553" s="124"/>
      <c r="B553" s="5"/>
      <c r="C553" s="12"/>
      <c r="D553" s="13"/>
      <c r="E553" s="103"/>
      <c r="F553" s="74"/>
      <c r="G553" s="74"/>
      <c r="H553" s="74"/>
      <c r="I553" s="12"/>
      <c r="J553" s="5"/>
      <c r="K553" s="5"/>
      <c r="L553" s="5"/>
      <c r="M553" s="5"/>
      <c r="N553" s="5"/>
      <c r="O553" s="5"/>
      <c r="P553" s="13"/>
      <c r="Q553" s="46"/>
      <c r="R553" s="12"/>
    </row>
    <row r="554" spans="1:18">
      <c r="A554" s="124"/>
      <c r="B554" s="5"/>
      <c r="C554" s="12"/>
      <c r="D554" s="13"/>
      <c r="E554" s="103"/>
      <c r="F554" s="74"/>
      <c r="G554" s="74"/>
      <c r="H554" s="74"/>
      <c r="I554" s="12"/>
      <c r="J554" s="5"/>
      <c r="K554" s="5"/>
      <c r="L554" s="5"/>
      <c r="M554" s="5"/>
      <c r="N554" s="5"/>
      <c r="O554" s="5"/>
      <c r="P554" s="13"/>
      <c r="Q554" s="46"/>
      <c r="R554" s="12"/>
    </row>
    <row r="555" spans="1:18">
      <c r="A555" s="124"/>
      <c r="B555" s="5"/>
      <c r="C555" s="12"/>
      <c r="D555" s="13"/>
      <c r="E555" s="103"/>
      <c r="F555" s="74"/>
      <c r="G555" s="74"/>
      <c r="H555" s="74"/>
      <c r="I555" s="12"/>
      <c r="J555" s="5"/>
      <c r="K555" s="5"/>
      <c r="L555" s="5"/>
      <c r="M555" s="5"/>
      <c r="N555" s="5"/>
      <c r="O555" s="5"/>
      <c r="P555" s="13"/>
      <c r="Q555" s="46"/>
      <c r="R555" s="12"/>
    </row>
    <row r="556" spans="1:18">
      <c r="A556" s="124"/>
      <c r="B556" s="5"/>
      <c r="C556" s="12"/>
      <c r="D556" s="13"/>
      <c r="E556" s="103"/>
      <c r="F556" s="74"/>
      <c r="G556" s="74"/>
      <c r="H556" s="74"/>
      <c r="I556" s="12"/>
      <c r="J556" s="5"/>
      <c r="K556" s="5"/>
      <c r="L556" s="5"/>
      <c r="M556" s="5"/>
      <c r="N556" s="5"/>
      <c r="O556" s="5"/>
      <c r="P556" s="13"/>
      <c r="Q556" s="46"/>
      <c r="R556" s="12"/>
    </row>
    <row r="557" spans="1:18">
      <c r="A557" s="124"/>
      <c r="B557" s="5"/>
      <c r="C557" s="12"/>
      <c r="D557" s="13"/>
      <c r="E557" s="103"/>
      <c r="F557" s="74"/>
      <c r="G557" s="74"/>
      <c r="H557" s="74"/>
      <c r="I557" s="12"/>
      <c r="J557" s="5"/>
      <c r="K557" s="5"/>
      <c r="L557" s="5"/>
      <c r="M557" s="5"/>
      <c r="N557" s="5"/>
      <c r="O557" s="5"/>
      <c r="P557" s="13"/>
      <c r="Q557" s="46"/>
      <c r="R557" s="12"/>
    </row>
    <row r="558" spans="1:18">
      <c r="A558" s="124"/>
      <c r="B558" s="5"/>
      <c r="C558" s="12"/>
      <c r="D558" s="13"/>
      <c r="E558" s="103"/>
      <c r="F558" s="74"/>
      <c r="G558" s="74"/>
      <c r="H558" s="74"/>
      <c r="I558" s="12"/>
      <c r="J558" s="5"/>
      <c r="K558" s="5"/>
      <c r="L558" s="5"/>
      <c r="M558" s="5"/>
      <c r="N558" s="5"/>
      <c r="O558" s="5"/>
      <c r="P558" s="13"/>
      <c r="Q558" s="46"/>
      <c r="R558" s="12"/>
    </row>
    <row r="559" spans="1:18">
      <c r="A559" s="124"/>
      <c r="B559" s="5"/>
      <c r="C559" s="12"/>
      <c r="D559" s="13"/>
      <c r="E559" s="103"/>
      <c r="F559" s="74"/>
      <c r="G559" s="74"/>
      <c r="H559" s="74"/>
      <c r="I559" s="12"/>
      <c r="J559" s="5"/>
      <c r="K559" s="5"/>
      <c r="L559" s="5"/>
      <c r="M559" s="5"/>
      <c r="N559" s="5"/>
      <c r="O559" s="5"/>
      <c r="P559" s="13"/>
      <c r="Q559" s="46"/>
      <c r="R559" s="12"/>
    </row>
    <row r="560" spans="1:18">
      <c r="A560" s="124"/>
      <c r="B560" s="5"/>
      <c r="C560" s="12"/>
      <c r="D560" s="13"/>
      <c r="E560" s="103"/>
      <c r="F560" s="74"/>
      <c r="G560" s="74"/>
      <c r="H560" s="74"/>
      <c r="I560" s="12"/>
      <c r="J560" s="5"/>
      <c r="K560" s="5"/>
      <c r="L560" s="5"/>
      <c r="M560" s="5"/>
      <c r="N560" s="5"/>
      <c r="O560" s="5"/>
      <c r="P560" s="13"/>
      <c r="Q560" s="46"/>
      <c r="R560" s="12"/>
    </row>
    <row r="561" spans="1:18">
      <c r="A561" s="124"/>
      <c r="B561" s="5"/>
      <c r="C561" s="12"/>
      <c r="D561" s="13"/>
      <c r="E561" s="103"/>
      <c r="F561" s="74"/>
      <c r="G561" s="74"/>
      <c r="H561" s="74"/>
      <c r="I561" s="12"/>
      <c r="J561" s="5"/>
      <c r="K561" s="5"/>
      <c r="L561" s="5"/>
      <c r="M561" s="5"/>
      <c r="N561" s="5"/>
      <c r="O561" s="5"/>
      <c r="P561" s="13"/>
      <c r="Q561" s="46"/>
      <c r="R561" s="12"/>
    </row>
    <row r="562" spans="1:18">
      <c r="A562" s="124"/>
      <c r="B562" s="5"/>
      <c r="C562" s="12"/>
      <c r="D562" s="13"/>
      <c r="E562" s="103"/>
      <c r="F562" s="74"/>
      <c r="G562" s="74"/>
      <c r="H562" s="74"/>
      <c r="I562" s="12"/>
      <c r="J562" s="5"/>
      <c r="K562" s="5"/>
      <c r="L562" s="5"/>
      <c r="M562" s="5"/>
      <c r="N562" s="5"/>
      <c r="O562" s="5"/>
      <c r="P562" s="13"/>
      <c r="Q562" s="46"/>
      <c r="R562" s="12"/>
    </row>
    <row r="563" spans="1:18">
      <c r="A563" s="124"/>
      <c r="B563" s="5"/>
      <c r="C563" s="12"/>
      <c r="D563" s="13"/>
      <c r="E563" s="103"/>
      <c r="F563" s="74"/>
      <c r="G563" s="74"/>
      <c r="H563" s="74"/>
      <c r="I563" s="12"/>
      <c r="J563" s="5"/>
      <c r="K563" s="5"/>
      <c r="L563" s="5"/>
      <c r="M563" s="5"/>
      <c r="N563" s="5"/>
      <c r="O563" s="5"/>
      <c r="P563" s="13"/>
      <c r="Q563" s="46"/>
      <c r="R563" s="12"/>
    </row>
    <row r="564" spans="1:18">
      <c r="A564" s="124"/>
      <c r="B564" s="5"/>
      <c r="C564" s="12"/>
      <c r="D564" s="13"/>
      <c r="E564" s="103"/>
      <c r="F564" s="74"/>
      <c r="G564" s="74"/>
      <c r="H564" s="74"/>
      <c r="I564" s="12"/>
      <c r="J564" s="5"/>
      <c r="K564" s="5"/>
      <c r="L564" s="5"/>
      <c r="M564" s="5"/>
      <c r="N564" s="5"/>
      <c r="O564" s="5"/>
      <c r="P564" s="13"/>
      <c r="Q564" s="46"/>
      <c r="R564" s="12"/>
    </row>
    <row r="565" spans="1:18">
      <c r="A565" s="124"/>
      <c r="B565" s="5"/>
      <c r="C565" s="12"/>
      <c r="D565" s="13"/>
      <c r="E565" s="103"/>
      <c r="F565" s="74"/>
      <c r="G565" s="74"/>
      <c r="H565" s="74"/>
      <c r="I565" s="12"/>
      <c r="J565" s="5"/>
      <c r="K565" s="5"/>
      <c r="L565" s="5"/>
      <c r="M565" s="5"/>
      <c r="N565" s="5"/>
      <c r="O565" s="5"/>
      <c r="P565" s="13"/>
      <c r="Q565" s="46"/>
      <c r="R565" s="12"/>
    </row>
    <row r="566" spans="1:18">
      <c r="A566" s="124"/>
      <c r="B566" s="5"/>
      <c r="C566" s="12"/>
      <c r="D566" s="13"/>
      <c r="E566" s="103"/>
      <c r="F566" s="74"/>
      <c r="G566" s="74"/>
      <c r="H566" s="74"/>
      <c r="I566" s="12"/>
      <c r="J566" s="5"/>
      <c r="K566" s="5"/>
      <c r="L566" s="5"/>
      <c r="M566" s="5"/>
      <c r="N566" s="5"/>
      <c r="O566" s="5"/>
      <c r="P566" s="13"/>
      <c r="Q566" s="46"/>
      <c r="R566" s="12"/>
    </row>
    <row r="567" spans="1:18">
      <c r="A567" s="124"/>
      <c r="B567" s="5"/>
      <c r="C567" s="12"/>
      <c r="D567" s="13"/>
      <c r="E567" s="103"/>
      <c r="F567" s="74"/>
      <c r="G567" s="74"/>
      <c r="H567" s="74"/>
      <c r="I567" s="12"/>
      <c r="J567" s="5"/>
      <c r="K567" s="5"/>
      <c r="L567" s="5"/>
      <c r="M567" s="5"/>
      <c r="N567" s="5"/>
      <c r="O567" s="5"/>
      <c r="P567" s="13"/>
      <c r="Q567" s="46"/>
      <c r="R567" s="12"/>
    </row>
    <row r="568" spans="1:18">
      <c r="A568" s="124"/>
      <c r="B568" s="5"/>
      <c r="C568" s="12"/>
      <c r="D568" s="13"/>
      <c r="E568" s="103"/>
      <c r="F568" s="74"/>
      <c r="G568" s="74"/>
      <c r="H568" s="74"/>
      <c r="I568" s="12"/>
      <c r="J568" s="5"/>
      <c r="K568" s="5"/>
      <c r="L568" s="5"/>
      <c r="M568" s="5"/>
      <c r="N568" s="5"/>
      <c r="O568" s="5"/>
      <c r="P568" s="13"/>
      <c r="Q568" s="46"/>
      <c r="R568" s="12"/>
    </row>
    <row r="569" spans="1:18">
      <c r="A569" s="124"/>
      <c r="B569" s="5"/>
      <c r="C569" s="12"/>
      <c r="D569" s="13"/>
      <c r="E569" s="103"/>
      <c r="F569" s="74"/>
      <c r="G569" s="74"/>
      <c r="H569" s="74"/>
      <c r="I569" s="12"/>
      <c r="J569" s="5"/>
      <c r="K569" s="5"/>
      <c r="L569" s="5"/>
      <c r="M569" s="5"/>
      <c r="N569" s="5"/>
      <c r="O569" s="5"/>
      <c r="P569" s="13"/>
      <c r="Q569" s="46"/>
      <c r="R569" s="12"/>
    </row>
    <row r="570" spans="1:18">
      <c r="A570" s="124"/>
      <c r="B570" s="5"/>
      <c r="C570" s="12"/>
      <c r="D570" s="13"/>
      <c r="E570" s="103"/>
      <c r="F570" s="74"/>
      <c r="G570" s="74"/>
      <c r="H570" s="74"/>
      <c r="I570" s="12"/>
      <c r="J570" s="5"/>
      <c r="K570" s="5"/>
      <c r="L570" s="5"/>
      <c r="M570" s="5"/>
      <c r="N570" s="5"/>
      <c r="O570" s="5"/>
      <c r="P570" s="13"/>
      <c r="Q570" s="46"/>
      <c r="R570" s="12"/>
    </row>
    <row r="571" spans="1:18">
      <c r="A571" s="124"/>
      <c r="B571" s="5"/>
      <c r="C571" s="12"/>
      <c r="D571" s="13"/>
      <c r="E571" s="103"/>
      <c r="F571" s="74"/>
      <c r="G571" s="74"/>
      <c r="H571" s="74"/>
      <c r="I571" s="12"/>
      <c r="J571" s="5"/>
      <c r="K571" s="5"/>
      <c r="L571" s="5"/>
      <c r="M571" s="5"/>
      <c r="N571" s="5"/>
      <c r="O571" s="5"/>
      <c r="P571" s="13"/>
      <c r="Q571" s="46"/>
      <c r="R571" s="12"/>
    </row>
    <row r="572" spans="1:18">
      <c r="A572" s="124"/>
      <c r="B572" s="5"/>
      <c r="C572" s="12"/>
      <c r="D572" s="13"/>
      <c r="E572" s="103"/>
      <c r="F572" s="74"/>
      <c r="G572" s="74"/>
      <c r="H572" s="74"/>
      <c r="I572" s="12"/>
      <c r="J572" s="5"/>
      <c r="K572" s="5"/>
      <c r="L572" s="5"/>
      <c r="M572" s="5"/>
      <c r="N572" s="5"/>
      <c r="O572" s="5"/>
      <c r="P572" s="13"/>
      <c r="Q572" s="46"/>
      <c r="R572" s="12"/>
    </row>
    <row r="573" spans="1:18">
      <c r="A573" s="124"/>
      <c r="B573" s="5"/>
      <c r="C573" s="12"/>
      <c r="D573" s="13"/>
      <c r="E573" s="103"/>
      <c r="F573" s="74"/>
      <c r="G573" s="74"/>
      <c r="H573" s="74"/>
      <c r="I573" s="12"/>
      <c r="J573" s="5"/>
      <c r="K573" s="5"/>
      <c r="L573" s="5"/>
      <c r="M573" s="5"/>
      <c r="N573" s="5"/>
      <c r="O573" s="5"/>
      <c r="P573" s="13"/>
      <c r="Q573" s="46"/>
      <c r="R573" s="12"/>
    </row>
    <row r="574" spans="1:18">
      <c r="A574" s="124"/>
      <c r="B574" s="5"/>
      <c r="C574" s="12"/>
      <c r="D574" s="13"/>
      <c r="E574" s="103"/>
      <c r="F574" s="74"/>
      <c r="G574" s="74"/>
      <c r="H574" s="74"/>
      <c r="I574" s="12"/>
      <c r="J574" s="5"/>
      <c r="K574" s="5"/>
      <c r="L574" s="5"/>
      <c r="M574" s="5"/>
      <c r="N574" s="5"/>
      <c r="O574" s="5"/>
      <c r="P574" s="13"/>
      <c r="Q574" s="46"/>
      <c r="R574" s="12"/>
    </row>
    <row r="575" spans="1:18">
      <c r="A575" s="124"/>
      <c r="B575" s="5"/>
      <c r="C575" s="12"/>
      <c r="D575" s="13"/>
      <c r="E575" s="103"/>
      <c r="F575" s="74"/>
      <c r="G575" s="74"/>
      <c r="H575" s="74"/>
      <c r="I575" s="12"/>
      <c r="J575" s="5"/>
      <c r="K575" s="5"/>
      <c r="L575" s="5"/>
      <c r="M575" s="5"/>
      <c r="N575" s="5"/>
      <c r="O575" s="5"/>
      <c r="P575" s="13"/>
      <c r="Q575" s="46"/>
      <c r="R575" s="12"/>
    </row>
    <row r="576" spans="1:18">
      <c r="A576" s="124"/>
      <c r="B576" s="5"/>
      <c r="C576" s="12"/>
      <c r="D576" s="13"/>
      <c r="E576" s="103"/>
      <c r="F576" s="74"/>
      <c r="G576" s="74"/>
      <c r="H576" s="74"/>
      <c r="I576" s="12"/>
      <c r="J576" s="5"/>
      <c r="K576" s="5"/>
      <c r="L576" s="5"/>
      <c r="M576" s="5"/>
      <c r="N576" s="5"/>
      <c r="O576" s="5"/>
      <c r="P576" s="13"/>
      <c r="Q576" s="46"/>
      <c r="R576" s="12"/>
    </row>
    <row r="577" spans="1:18">
      <c r="A577" s="124"/>
      <c r="B577" s="5"/>
      <c r="C577" s="12"/>
      <c r="D577" s="13"/>
      <c r="E577" s="103"/>
      <c r="F577" s="74"/>
      <c r="G577" s="74"/>
      <c r="H577" s="74"/>
      <c r="I577" s="12"/>
      <c r="J577" s="5"/>
      <c r="K577" s="5"/>
      <c r="L577" s="5"/>
      <c r="M577" s="5"/>
      <c r="N577" s="5"/>
      <c r="O577" s="5"/>
      <c r="P577" s="13"/>
      <c r="Q577" s="46"/>
      <c r="R577" s="12"/>
    </row>
    <row r="578" spans="1:18">
      <c r="A578" s="124"/>
      <c r="B578" s="5"/>
      <c r="C578" s="12"/>
      <c r="D578" s="13"/>
      <c r="E578" s="103"/>
      <c r="F578" s="74"/>
      <c r="G578" s="74"/>
      <c r="H578" s="74"/>
      <c r="I578" s="12"/>
      <c r="J578" s="5"/>
      <c r="K578" s="5"/>
      <c r="L578" s="5"/>
      <c r="M578" s="5"/>
      <c r="N578" s="5"/>
      <c r="O578" s="5"/>
      <c r="P578" s="13"/>
      <c r="Q578" s="46"/>
      <c r="R578" s="12"/>
    </row>
    <row r="579" spans="1:18">
      <c r="A579" s="124"/>
      <c r="B579" s="5"/>
      <c r="C579" s="12"/>
      <c r="D579" s="13"/>
      <c r="E579" s="103"/>
      <c r="F579" s="74"/>
      <c r="G579" s="74"/>
      <c r="H579" s="74"/>
      <c r="I579" s="12"/>
      <c r="J579" s="5"/>
      <c r="K579" s="5"/>
      <c r="L579" s="5"/>
      <c r="M579" s="5"/>
      <c r="N579" s="5"/>
      <c r="O579" s="5"/>
      <c r="P579" s="13"/>
      <c r="Q579" s="46"/>
      <c r="R579" s="12"/>
    </row>
    <row r="580" spans="1:18">
      <c r="A580" s="124"/>
      <c r="B580" s="5"/>
      <c r="C580" s="12"/>
      <c r="D580" s="13"/>
      <c r="E580" s="103"/>
      <c r="F580" s="74"/>
      <c r="G580" s="74"/>
      <c r="H580" s="74"/>
      <c r="I580" s="12"/>
      <c r="J580" s="5"/>
      <c r="K580" s="5"/>
      <c r="L580" s="5"/>
      <c r="M580" s="5"/>
      <c r="N580" s="5"/>
      <c r="O580" s="5"/>
      <c r="P580" s="13"/>
      <c r="Q580" s="46"/>
      <c r="R580" s="12"/>
    </row>
    <row r="581" spans="1:18">
      <c r="A581" s="124"/>
      <c r="B581" s="5"/>
      <c r="C581" s="12"/>
      <c r="D581" s="13"/>
      <c r="E581" s="103"/>
      <c r="F581" s="74"/>
      <c r="G581" s="74"/>
      <c r="H581" s="74"/>
      <c r="I581" s="12"/>
      <c r="J581" s="5"/>
      <c r="K581" s="5"/>
      <c r="L581" s="5"/>
      <c r="M581" s="5"/>
      <c r="N581" s="5"/>
      <c r="O581" s="5"/>
      <c r="P581" s="13"/>
      <c r="Q581" s="46"/>
      <c r="R581" s="12"/>
    </row>
    <row r="582" spans="1:18">
      <c r="A582" s="124"/>
      <c r="B582" s="5"/>
      <c r="C582" s="12"/>
      <c r="D582" s="13"/>
      <c r="E582" s="103"/>
      <c r="F582" s="74"/>
      <c r="G582" s="74"/>
      <c r="H582" s="74"/>
      <c r="I582" s="12"/>
      <c r="J582" s="5"/>
      <c r="K582" s="5"/>
      <c r="L582" s="5"/>
      <c r="M582" s="5"/>
      <c r="N582" s="5"/>
      <c r="O582" s="5"/>
      <c r="P582" s="13"/>
      <c r="Q582" s="46"/>
      <c r="R582" s="12"/>
    </row>
    <row r="583" spans="1:18">
      <c r="A583" s="124"/>
      <c r="B583" s="5"/>
      <c r="C583" s="12"/>
      <c r="D583" s="13"/>
      <c r="E583" s="103"/>
      <c r="F583" s="74"/>
      <c r="G583" s="74"/>
      <c r="H583" s="74"/>
      <c r="I583" s="12"/>
      <c r="J583" s="5"/>
      <c r="K583" s="5"/>
      <c r="L583" s="5"/>
      <c r="M583" s="5"/>
      <c r="N583" s="5"/>
      <c r="O583" s="5"/>
      <c r="P583" s="13"/>
      <c r="Q583" s="46"/>
      <c r="R583" s="12"/>
    </row>
    <row r="584" spans="1:18">
      <c r="A584" s="124"/>
      <c r="B584" s="5"/>
      <c r="C584" s="12"/>
      <c r="D584" s="13"/>
      <c r="E584" s="103"/>
      <c r="F584" s="74"/>
      <c r="G584" s="74"/>
      <c r="H584" s="74"/>
      <c r="I584" s="12"/>
      <c r="J584" s="5"/>
      <c r="K584" s="5"/>
      <c r="L584" s="5"/>
      <c r="M584" s="5"/>
      <c r="N584" s="5"/>
      <c r="O584" s="5"/>
      <c r="P584" s="13"/>
      <c r="Q584" s="46"/>
      <c r="R584" s="12"/>
    </row>
    <row r="585" spans="1:18">
      <c r="A585" s="124"/>
      <c r="B585" s="5"/>
      <c r="C585" s="12"/>
      <c r="D585" s="13"/>
      <c r="E585" s="103"/>
      <c r="F585" s="74"/>
      <c r="G585" s="74"/>
      <c r="H585" s="74"/>
      <c r="I585" s="12"/>
      <c r="J585" s="5"/>
      <c r="K585" s="5"/>
      <c r="L585" s="5"/>
      <c r="M585" s="5"/>
      <c r="N585" s="5"/>
      <c r="O585" s="5"/>
      <c r="P585" s="13"/>
      <c r="Q585" s="46"/>
      <c r="R585" s="12"/>
    </row>
    <row r="586" spans="1:18">
      <c r="A586" s="124"/>
      <c r="B586" s="5"/>
      <c r="C586" s="12"/>
      <c r="D586" s="13"/>
      <c r="E586" s="103"/>
      <c r="F586" s="74"/>
      <c r="G586" s="74"/>
      <c r="H586" s="74"/>
      <c r="I586" s="12"/>
      <c r="J586" s="5"/>
      <c r="K586" s="5"/>
      <c r="L586" s="5"/>
      <c r="M586" s="5"/>
      <c r="N586" s="5"/>
      <c r="O586" s="5"/>
      <c r="P586" s="13"/>
      <c r="Q586" s="46"/>
      <c r="R586" s="12"/>
    </row>
    <row r="587" spans="1:18">
      <c r="A587" s="124"/>
      <c r="B587" s="5"/>
      <c r="C587" s="12"/>
      <c r="D587" s="13"/>
      <c r="E587" s="103"/>
      <c r="F587" s="74"/>
      <c r="G587" s="74"/>
      <c r="H587" s="74"/>
      <c r="I587" s="12"/>
      <c r="J587" s="5"/>
      <c r="K587" s="5"/>
      <c r="L587" s="5"/>
      <c r="M587" s="5"/>
      <c r="N587" s="5"/>
      <c r="O587" s="5"/>
      <c r="P587" s="13"/>
      <c r="Q587" s="46"/>
      <c r="R587" s="12"/>
    </row>
    <row r="588" spans="1:18">
      <c r="A588" s="124"/>
      <c r="B588" s="5"/>
      <c r="C588" s="12"/>
      <c r="D588" s="13"/>
      <c r="E588" s="103"/>
      <c r="F588" s="74"/>
      <c r="G588" s="74"/>
      <c r="H588" s="74"/>
      <c r="I588" s="12"/>
      <c r="J588" s="5"/>
      <c r="K588" s="5"/>
      <c r="L588" s="5"/>
      <c r="M588" s="5"/>
      <c r="N588" s="5"/>
      <c r="O588" s="5"/>
      <c r="P588" s="13"/>
      <c r="Q588" s="46"/>
      <c r="R588" s="12"/>
    </row>
    <row r="589" spans="1:18">
      <c r="A589" s="124"/>
      <c r="B589" s="5"/>
      <c r="C589" s="12"/>
      <c r="D589" s="13"/>
      <c r="E589" s="103"/>
      <c r="F589" s="74"/>
      <c r="G589" s="74"/>
      <c r="H589" s="74"/>
      <c r="I589" s="12"/>
      <c r="J589" s="5"/>
      <c r="K589" s="5"/>
      <c r="L589" s="5"/>
      <c r="M589" s="5"/>
      <c r="N589" s="5"/>
      <c r="O589" s="5"/>
      <c r="P589" s="13"/>
      <c r="Q589" s="46"/>
      <c r="R589" s="12"/>
    </row>
    <row r="590" spans="1:18">
      <c r="A590" s="124"/>
      <c r="B590" s="5"/>
      <c r="C590" s="12"/>
      <c r="D590" s="13"/>
      <c r="E590" s="103"/>
      <c r="F590" s="74"/>
      <c r="G590" s="74"/>
      <c r="H590" s="74"/>
      <c r="I590" s="12"/>
      <c r="J590" s="5"/>
      <c r="K590" s="5"/>
      <c r="L590" s="5"/>
      <c r="M590" s="5"/>
      <c r="N590" s="5"/>
      <c r="O590" s="5"/>
      <c r="P590" s="13"/>
      <c r="Q590" s="46"/>
      <c r="R590" s="12"/>
    </row>
    <row r="591" spans="1:18">
      <c r="A591" s="124"/>
      <c r="B591" s="5"/>
      <c r="C591" s="12"/>
      <c r="D591" s="13"/>
      <c r="E591" s="103"/>
      <c r="F591" s="74"/>
      <c r="G591" s="74"/>
      <c r="H591" s="74"/>
      <c r="I591" s="12"/>
      <c r="J591" s="5"/>
      <c r="K591" s="5"/>
      <c r="L591" s="5"/>
      <c r="M591" s="5"/>
      <c r="N591" s="5"/>
      <c r="O591" s="5"/>
      <c r="P591" s="13"/>
      <c r="Q591" s="46"/>
      <c r="R591" s="12"/>
    </row>
    <row r="592" spans="1:18">
      <c r="A592" s="124"/>
      <c r="B592" s="5"/>
      <c r="C592" s="12"/>
      <c r="D592" s="13"/>
      <c r="E592" s="103"/>
      <c r="F592" s="74"/>
      <c r="G592" s="74"/>
      <c r="H592" s="74"/>
      <c r="I592" s="12"/>
      <c r="J592" s="5"/>
      <c r="K592" s="5"/>
      <c r="L592" s="5"/>
      <c r="M592" s="5"/>
      <c r="N592" s="5"/>
      <c r="O592" s="5"/>
      <c r="P592" s="13"/>
      <c r="Q592" s="46"/>
      <c r="R592" s="12"/>
    </row>
    <row r="593" spans="1:18">
      <c r="A593" s="124"/>
      <c r="B593" s="5"/>
      <c r="C593" s="12"/>
      <c r="D593" s="13"/>
      <c r="E593" s="103"/>
      <c r="F593" s="74"/>
      <c r="G593" s="74"/>
      <c r="H593" s="74"/>
      <c r="I593" s="12"/>
      <c r="J593" s="5"/>
      <c r="K593" s="5"/>
      <c r="L593" s="5"/>
      <c r="M593" s="5"/>
      <c r="N593" s="5"/>
      <c r="O593" s="5"/>
      <c r="P593" s="13"/>
      <c r="Q593" s="46"/>
      <c r="R593" s="12"/>
    </row>
    <row r="594" spans="1:18">
      <c r="A594" s="124"/>
      <c r="B594" s="5"/>
      <c r="C594" s="12"/>
      <c r="D594" s="13"/>
      <c r="E594" s="103"/>
      <c r="F594" s="74"/>
      <c r="G594" s="74"/>
      <c r="H594" s="74"/>
      <c r="I594" s="12"/>
      <c r="J594" s="5"/>
      <c r="K594" s="5"/>
      <c r="L594" s="5"/>
      <c r="M594" s="5"/>
      <c r="N594" s="5"/>
      <c r="O594" s="5"/>
      <c r="P594" s="13"/>
      <c r="Q594" s="46"/>
      <c r="R594" s="12"/>
    </row>
    <row r="595" spans="1:18">
      <c r="A595" s="124"/>
      <c r="B595" s="5"/>
      <c r="C595" s="12"/>
      <c r="D595" s="13"/>
      <c r="E595" s="103"/>
      <c r="F595" s="74"/>
      <c r="G595" s="74"/>
      <c r="H595" s="74"/>
      <c r="I595" s="12"/>
      <c r="J595" s="5"/>
      <c r="K595" s="5"/>
      <c r="L595" s="5"/>
      <c r="M595" s="5"/>
      <c r="N595" s="5"/>
      <c r="O595" s="5"/>
      <c r="P595" s="13"/>
      <c r="Q595" s="46"/>
      <c r="R595" s="12"/>
    </row>
    <row r="596" spans="1:18">
      <c r="A596" s="124"/>
      <c r="B596" s="5"/>
      <c r="C596" s="12"/>
      <c r="D596" s="13"/>
      <c r="E596" s="103"/>
      <c r="F596" s="74"/>
      <c r="G596" s="74"/>
      <c r="H596" s="74"/>
      <c r="I596" s="12"/>
      <c r="J596" s="5"/>
      <c r="K596" s="5"/>
      <c r="L596" s="5"/>
      <c r="M596" s="5"/>
      <c r="N596" s="5"/>
      <c r="O596" s="5"/>
      <c r="P596" s="13"/>
      <c r="Q596" s="46"/>
      <c r="R596" s="12"/>
    </row>
    <row r="597" spans="1:18">
      <c r="A597" s="124"/>
      <c r="B597" s="5"/>
      <c r="C597" s="12"/>
      <c r="D597" s="13"/>
      <c r="E597" s="103"/>
      <c r="F597" s="74"/>
      <c r="G597" s="74"/>
      <c r="H597" s="74"/>
      <c r="I597" s="12"/>
      <c r="J597" s="5"/>
      <c r="K597" s="5"/>
      <c r="L597" s="5"/>
      <c r="M597" s="5"/>
      <c r="N597" s="5"/>
      <c r="O597" s="5"/>
      <c r="P597" s="13"/>
      <c r="Q597" s="46"/>
      <c r="R597" s="12"/>
    </row>
    <row r="598" spans="1:18">
      <c r="A598" s="124"/>
      <c r="B598" s="5"/>
      <c r="C598" s="12"/>
      <c r="D598" s="13"/>
      <c r="E598" s="103"/>
      <c r="F598" s="74"/>
      <c r="G598" s="74"/>
      <c r="H598" s="74"/>
      <c r="I598" s="12"/>
      <c r="J598" s="5"/>
      <c r="K598" s="5"/>
      <c r="L598" s="5"/>
      <c r="M598" s="5"/>
      <c r="N598" s="5"/>
      <c r="O598" s="5"/>
      <c r="P598" s="13"/>
      <c r="Q598" s="46"/>
      <c r="R598" s="12"/>
    </row>
    <row r="599" spans="1:18">
      <c r="A599" s="124"/>
      <c r="B599" s="5"/>
      <c r="C599" s="12"/>
      <c r="D599" s="13"/>
      <c r="E599" s="103"/>
      <c r="F599" s="74"/>
      <c r="G599" s="74"/>
      <c r="H599" s="74"/>
      <c r="I599" s="12"/>
      <c r="J599" s="5"/>
      <c r="K599" s="5"/>
      <c r="L599" s="5"/>
      <c r="M599" s="5"/>
      <c r="N599" s="5"/>
      <c r="O599" s="5"/>
      <c r="P599" s="13"/>
      <c r="Q599" s="46"/>
      <c r="R599" s="12"/>
    </row>
    <row r="600" spans="1:18">
      <c r="A600" s="124"/>
      <c r="B600" s="5"/>
      <c r="C600" s="12"/>
      <c r="D600" s="13"/>
      <c r="E600" s="103"/>
      <c r="F600" s="74"/>
      <c r="G600" s="74"/>
      <c r="H600" s="74"/>
      <c r="I600" s="12"/>
      <c r="J600" s="5"/>
      <c r="K600" s="5"/>
      <c r="L600" s="5"/>
      <c r="M600" s="5"/>
      <c r="N600" s="5"/>
      <c r="O600" s="5"/>
      <c r="P600" s="13"/>
      <c r="Q600" s="46"/>
      <c r="R600" s="12"/>
    </row>
    <row r="601" spans="1:18">
      <c r="A601" s="124"/>
      <c r="B601" s="5"/>
      <c r="C601" s="12"/>
      <c r="D601" s="13"/>
      <c r="E601" s="103"/>
      <c r="F601" s="74"/>
      <c r="G601" s="74"/>
      <c r="H601" s="74"/>
      <c r="I601" s="12"/>
      <c r="J601" s="5"/>
      <c r="K601" s="5"/>
      <c r="L601" s="5"/>
      <c r="M601" s="5"/>
      <c r="N601" s="5"/>
      <c r="O601" s="5"/>
      <c r="P601" s="13"/>
      <c r="Q601" s="46"/>
      <c r="R601" s="12"/>
    </row>
    <row r="602" spans="1:18">
      <c r="A602" s="124"/>
      <c r="B602" s="5"/>
      <c r="C602" s="12"/>
      <c r="D602" s="13"/>
      <c r="E602" s="103"/>
      <c r="F602" s="74"/>
      <c r="G602" s="74"/>
      <c r="H602" s="74"/>
      <c r="I602" s="12"/>
      <c r="J602" s="5"/>
      <c r="K602" s="5"/>
      <c r="L602" s="5"/>
      <c r="M602" s="5"/>
      <c r="N602" s="5"/>
      <c r="O602" s="5"/>
      <c r="P602" s="13"/>
      <c r="Q602" s="46"/>
      <c r="R602" s="12"/>
    </row>
    <row r="603" spans="1:18">
      <c r="A603" s="124"/>
      <c r="B603" s="5"/>
      <c r="C603" s="12"/>
      <c r="D603" s="13"/>
      <c r="E603" s="103"/>
      <c r="F603" s="74"/>
      <c r="G603" s="74"/>
      <c r="H603" s="74"/>
      <c r="I603" s="12"/>
      <c r="J603" s="5"/>
      <c r="K603" s="5"/>
      <c r="L603" s="5"/>
      <c r="M603" s="5"/>
      <c r="N603" s="5"/>
      <c r="O603" s="5"/>
      <c r="P603" s="13"/>
      <c r="Q603" s="46"/>
      <c r="R603" s="12"/>
    </row>
    <row r="604" spans="1:18">
      <c r="A604" s="124"/>
      <c r="B604" s="5"/>
      <c r="C604" s="12"/>
      <c r="D604" s="13"/>
      <c r="E604" s="103"/>
      <c r="F604" s="74"/>
      <c r="G604" s="74"/>
      <c r="H604" s="74"/>
      <c r="I604" s="12"/>
      <c r="J604" s="5"/>
      <c r="K604" s="5"/>
      <c r="L604" s="5"/>
      <c r="M604" s="5"/>
      <c r="N604" s="5"/>
      <c r="O604" s="5"/>
      <c r="P604" s="13"/>
      <c r="Q604" s="46"/>
      <c r="R604" s="12"/>
    </row>
    <row r="605" spans="1:18">
      <c r="A605" s="124"/>
      <c r="B605" s="5"/>
      <c r="C605" s="12"/>
      <c r="D605" s="13"/>
      <c r="E605" s="103"/>
      <c r="F605" s="74"/>
      <c r="G605" s="74"/>
      <c r="H605" s="74"/>
      <c r="I605" s="12"/>
      <c r="J605" s="5"/>
      <c r="K605" s="5"/>
      <c r="L605" s="5"/>
      <c r="M605" s="5"/>
      <c r="N605" s="5"/>
      <c r="O605" s="5"/>
      <c r="P605" s="13"/>
      <c r="Q605" s="46"/>
      <c r="R605" s="12"/>
    </row>
    <row r="606" spans="1:18">
      <c r="A606" s="124"/>
      <c r="B606" s="5"/>
      <c r="C606" s="12"/>
      <c r="D606" s="13"/>
      <c r="E606" s="103"/>
      <c r="F606" s="74"/>
      <c r="G606" s="74"/>
      <c r="H606" s="74"/>
      <c r="I606" s="12"/>
      <c r="J606" s="5"/>
      <c r="K606" s="5"/>
      <c r="L606" s="5"/>
      <c r="M606" s="5"/>
      <c r="N606" s="5"/>
      <c r="O606" s="5"/>
      <c r="P606" s="13"/>
      <c r="Q606" s="46"/>
      <c r="R606" s="12"/>
    </row>
    <row r="607" spans="1:18">
      <c r="A607" s="124"/>
      <c r="B607" s="5"/>
      <c r="C607" s="12"/>
      <c r="D607" s="13"/>
      <c r="E607" s="103"/>
      <c r="F607" s="74"/>
      <c r="G607" s="74"/>
      <c r="H607" s="74"/>
      <c r="I607" s="12"/>
      <c r="J607" s="5"/>
      <c r="K607" s="5"/>
      <c r="L607" s="5"/>
      <c r="M607" s="5"/>
      <c r="N607" s="5"/>
      <c r="O607" s="5"/>
      <c r="P607" s="13"/>
      <c r="Q607" s="46"/>
      <c r="R607" s="12"/>
    </row>
    <row r="608" spans="1:18">
      <c r="A608" s="124"/>
      <c r="B608" s="5"/>
      <c r="C608" s="12"/>
      <c r="D608" s="13"/>
      <c r="E608" s="103"/>
      <c r="F608" s="74"/>
      <c r="G608" s="74"/>
      <c r="H608" s="74"/>
      <c r="I608" s="12"/>
      <c r="J608" s="5"/>
      <c r="K608" s="5"/>
      <c r="L608" s="5"/>
      <c r="M608" s="5"/>
      <c r="N608" s="5"/>
      <c r="O608" s="5"/>
      <c r="P608" s="13"/>
      <c r="Q608" s="46"/>
      <c r="R608" s="12"/>
    </row>
    <row r="609" spans="1:18">
      <c r="A609" s="124"/>
      <c r="B609" s="5"/>
      <c r="C609" s="12"/>
      <c r="D609" s="13"/>
      <c r="E609" s="103"/>
      <c r="F609" s="74"/>
      <c r="G609" s="74"/>
      <c r="H609" s="74"/>
      <c r="I609" s="12"/>
      <c r="J609" s="5"/>
      <c r="K609" s="5"/>
      <c r="L609" s="5"/>
      <c r="M609" s="5"/>
      <c r="N609" s="5"/>
      <c r="O609" s="5"/>
      <c r="P609" s="13"/>
      <c r="Q609" s="46"/>
      <c r="R609" s="12"/>
    </row>
    <row r="610" spans="1:18">
      <c r="A610" s="124"/>
      <c r="B610" s="5"/>
      <c r="C610" s="12"/>
      <c r="D610" s="13"/>
      <c r="E610" s="103"/>
      <c r="F610" s="74"/>
      <c r="G610" s="74"/>
      <c r="H610" s="74"/>
      <c r="I610" s="12"/>
      <c r="J610" s="5"/>
      <c r="K610" s="5"/>
      <c r="L610" s="5"/>
      <c r="M610" s="5"/>
      <c r="N610" s="5"/>
      <c r="O610" s="5"/>
      <c r="P610" s="13"/>
      <c r="Q610" s="46"/>
      <c r="R610" s="12"/>
    </row>
    <row r="611" spans="1:18">
      <c r="A611" s="124"/>
      <c r="B611" s="5"/>
      <c r="C611" s="12"/>
      <c r="D611" s="13"/>
      <c r="E611" s="103"/>
      <c r="F611" s="74"/>
      <c r="G611" s="74"/>
      <c r="H611" s="74"/>
      <c r="I611" s="12"/>
      <c r="J611" s="5"/>
      <c r="K611" s="5"/>
      <c r="L611" s="5"/>
      <c r="M611" s="5"/>
      <c r="N611" s="5"/>
      <c r="O611" s="5"/>
      <c r="P611" s="13"/>
      <c r="Q611" s="46"/>
      <c r="R611" s="12"/>
    </row>
    <row r="612" spans="1:18">
      <c r="A612" s="124"/>
      <c r="B612" s="5"/>
      <c r="C612" s="12"/>
      <c r="D612" s="13"/>
      <c r="E612" s="103"/>
      <c r="F612" s="74"/>
      <c r="G612" s="74"/>
      <c r="H612" s="74"/>
      <c r="I612" s="12"/>
      <c r="J612" s="5"/>
      <c r="K612" s="5"/>
      <c r="L612" s="5"/>
      <c r="M612" s="5"/>
      <c r="N612" s="5"/>
      <c r="O612" s="5"/>
      <c r="P612" s="13"/>
      <c r="Q612" s="46"/>
      <c r="R612" s="12"/>
    </row>
    <row r="613" spans="1:18">
      <c r="A613" s="124"/>
      <c r="B613" s="5"/>
      <c r="C613" s="12"/>
      <c r="D613" s="13"/>
      <c r="E613" s="103"/>
      <c r="F613" s="74"/>
      <c r="G613" s="74"/>
      <c r="H613" s="74"/>
      <c r="I613" s="12"/>
      <c r="J613" s="5"/>
      <c r="K613" s="5"/>
      <c r="L613" s="5"/>
      <c r="M613" s="5"/>
      <c r="N613" s="5"/>
      <c r="O613" s="5"/>
      <c r="P613" s="13"/>
      <c r="Q613" s="46"/>
      <c r="R613" s="12"/>
    </row>
    <row r="614" spans="1:18">
      <c r="A614" s="124"/>
      <c r="B614" s="5"/>
      <c r="C614" s="12"/>
      <c r="D614" s="13"/>
      <c r="E614" s="103"/>
      <c r="F614" s="74"/>
      <c r="G614" s="74"/>
      <c r="H614" s="74"/>
      <c r="I614" s="12"/>
      <c r="J614" s="5"/>
      <c r="K614" s="5"/>
      <c r="L614" s="5"/>
      <c r="M614" s="5"/>
      <c r="N614" s="5"/>
      <c r="O614" s="5"/>
      <c r="P614" s="13"/>
      <c r="Q614" s="46"/>
      <c r="R614" s="12"/>
    </row>
    <row r="615" spans="1:18">
      <c r="A615" s="124"/>
      <c r="B615" s="5"/>
      <c r="C615" s="12"/>
      <c r="D615" s="13"/>
      <c r="E615" s="103"/>
      <c r="F615" s="74"/>
      <c r="G615" s="74"/>
      <c r="H615" s="74"/>
      <c r="I615" s="12"/>
      <c r="J615" s="5"/>
      <c r="K615" s="5"/>
      <c r="L615" s="5"/>
      <c r="M615" s="5"/>
      <c r="N615" s="5"/>
      <c r="O615" s="5"/>
      <c r="P615" s="13"/>
      <c r="Q615" s="46"/>
      <c r="R615" s="12"/>
    </row>
    <row r="616" spans="1:18">
      <c r="A616" s="124"/>
      <c r="B616" s="5"/>
      <c r="C616" s="12"/>
      <c r="D616" s="13"/>
      <c r="E616" s="103"/>
      <c r="F616" s="74"/>
      <c r="G616" s="74"/>
      <c r="H616" s="74"/>
      <c r="I616" s="12"/>
      <c r="J616" s="5"/>
      <c r="K616" s="5"/>
      <c r="L616" s="5"/>
      <c r="M616" s="5"/>
      <c r="N616" s="5"/>
      <c r="O616" s="5"/>
      <c r="P616" s="13"/>
      <c r="Q616" s="46"/>
      <c r="R616" s="12"/>
    </row>
    <row r="617" spans="1:18">
      <c r="A617" s="124"/>
      <c r="B617" s="5"/>
      <c r="C617" s="12"/>
      <c r="D617" s="13"/>
      <c r="E617" s="103"/>
      <c r="F617" s="74"/>
      <c r="G617" s="74"/>
      <c r="H617" s="74"/>
      <c r="I617" s="12"/>
      <c r="J617" s="5"/>
      <c r="K617" s="5"/>
      <c r="L617" s="5"/>
      <c r="M617" s="5"/>
      <c r="N617" s="5"/>
      <c r="O617" s="5"/>
      <c r="P617" s="13"/>
      <c r="Q617" s="46"/>
      <c r="R617" s="12"/>
    </row>
    <row r="618" spans="1:18">
      <c r="A618" s="124"/>
      <c r="B618" s="5"/>
      <c r="C618" s="12"/>
      <c r="D618" s="13"/>
      <c r="E618" s="103"/>
      <c r="F618" s="74"/>
      <c r="G618" s="74"/>
      <c r="H618" s="74"/>
      <c r="I618" s="12"/>
      <c r="J618" s="5"/>
      <c r="K618" s="5"/>
      <c r="L618" s="5"/>
      <c r="M618" s="5"/>
      <c r="N618" s="5"/>
      <c r="O618" s="5"/>
      <c r="P618" s="13"/>
      <c r="Q618" s="46"/>
      <c r="R618" s="12"/>
    </row>
    <row r="619" spans="1:18">
      <c r="A619" s="124"/>
      <c r="B619" s="5"/>
      <c r="C619" s="12"/>
      <c r="D619" s="13"/>
      <c r="E619" s="103"/>
      <c r="F619" s="74"/>
      <c r="G619" s="74"/>
      <c r="H619" s="74"/>
      <c r="I619" s="12"/>
      <c r="J619" s="5"/>
      <c r="K619" s="5"/>
      <c r="L619" s="5"/>
      <c r="M619" s="5"/>
      <c r="N619" s="5"/>
      <c r="O619" s="5"/>
      <c r="P619" s="13"/>
      <c r="Q619" s="46"/>
      <c r="R619" s="12"/>
    </row>
    <row r="620" spans="1:18">
      <c r="A620" s="124"/>
      <c r="B620" s="5"/>
      <c r="C620" s="12"/>
      <c r="D620" s="13"/>
      <c r="E620" s="103"/>
      <c r="F620" s="74"/>
      <c r="G620" s="74"/>
      <c r="H620" s="74"/>
      <c r="I620" s="12"/>
      <c r="J620" s="5"/>
      <c r="K620" s="5"/>
      <c r="L620" s="5"/>
      <c r="M620" s="5"/>
      <c r="N620" s="5"/>
      <c r="O620" s="5"/>
      <c r="P620" s="13"/>
      <c r="Q620" s="46"/>
      <c r="R620" s="12"/>
    </row>
    <row r="621" spans="1:18">
      <c r="A621" s="124"/>
      <c r="B621" s="5"/>
      <c r="C621" s="12"/>
      <c r="D621" s="13"/>
      <c r="E621" s="103"/>
      <c r="F621" s="74"/>
      <c r="G621" s="74"/>
      <c r="H621" s="74"/>
      <c r="I621" s="12"/>
      <c r="J621" s="5"/>
      <c r="K621" s="5"/>
      <c r="L621" s="5"/>
      <c r="M621" s="5"/>
      <c r="N621" s="5"/>
      <c r="O621" s="5"/>
      <c r="P621" s="13"/>
      <c r="Q621" s="46"/>
      <c r="R621" s="12"/>
    </row>
    <row r="622" spans="1:18">
      <c r="A622" s="124"/>
      <c r="B622" s="5"/>
      <c r="C622" s="12"/>
      <c r="D622" s="13"/>
      <c r="E622" s="103"/>
      <c r="F622" s="74"/>
      <c r="G622" s="74"/>
      <c r="H622" s="74"/>
      <c r="I622" s="12"/>
      <c r="J622" s="5"/>
      <c r="K622" s="5"/>
      <c r="L622" s="5"/>
      <c r="M622" s="5"/>
      <c r="N622" s="5"/>
      <c r="O622" s="5"/>
      <c r="P622" s="13"/>
      <c r="Q622" s="46"/>
      <c r="R622" s="12"/>
    </row>
    <row r="623" spans="1:18">
      <c r="A623" s="124"/>
      <c r="B623" s="5"/>
      <c r="C623" s="12"/>
      <c r="D623" s="13"/>
      <c r="E623" s="103"/>
      <c r="F623" s="74"/>
      <c r="G623" s="74"/>
      <c r="H623" s="74"/>
      <c r="I623" s="12"/>
      <c r="J623" s="5"/>
      <c r="K623" s="5"/>
      <c r="L623" s="5"/>
      <c r="M623" s="5"/>
      <c r="N623" s="5"/>
      <c r="O623" s="5"/>
      <c r="P623" s="13"/>
      <c r="Q623" s="46"/>
      <c r="R623" s="12"/>
    </row>
    <row r="624" spans="1:18">
      <c r="A624" s="124"/>
      <c r="B624" s="5"/>
      <c r="C624" s="12"/>
      <c r="D624" s="13"/>
      <c r="E624" s="103"/>
      <c r="F624" s="74"/>
      <c r="G624" s="74"/>
      <c r="H624" s="74"/>
      <c r="I624" s="12"/>
      <c r="J624" s="5"/>
      <c r="K624" s="5"/>
      <c r="L624" s="5"/>
      <c r="M624" s="5"/>
      <c r="N624" s="5"/>
      <c r="O624" s="5"/>
      <c r="P624" s="13"/>
      <c r="Q624" s="46"/>
      <c r="R624" s="12"/>
    </row>
    <row r="625" spans="1:18">
      <c r="A625" s="124"/>
      <c r="B625" s="5"/>
      <c r="C625" s="12"/>
      <c r="D625" s="13"/>
      <c r="E625" s="103"/>
      <c r="F625" s="74"/>
      <c r="G625" s="74"/>
      <c r="H625" s="74"/>
      <c r="I625" s="12"/>
      <c r="J625" s="5"/>
      <c r="K625" s="5"/>
      <c r="L625" s="5"/>
      <c r="M625" s="5"/>
      <c r="N625" s="5"/>
      <c r="O625" s="5"/>
      <c r="P625" s="13"/>
      <c r="Q625" s="46"/>
      <c r="R625" s="12"/>
    </row>
    <row r="626" spans="1:18">
      <c r="A626" s="124"/>
      <c r="B626" s="5"/>
      <c r="C626" s="12"/>
      <c r="D626" s="13"/>
      <c r="E626" s="103"/>
      <c r="F626" s="74"/>
      <c r="G626" s="74"/>
      <c r="H626" s="74"/>
      <c r="I626" s="12"/>
      <c r="J626" s="5"/>
      <c r="K626" s="5"/>
      <c r="L626" s="5"/>
      <c r="M626" s="5"/>
      <c r="N626" s="5"/>
      <c r="O626" s="5"/>
      <c r="P626" s="13"/>
      <c r="Q626" s="46"/>
      <c r="R626" s="12"/>
    </row>
    <row r="627" spans="1:18">
      <c r="A627" s="124"/>
      <c r="B627" s="5"/>
      <c r="C627" s="12"/>
      <c r="D627" s="13"/>
      <c r="E627" s="103"/>
      <c r="F627" s="74"/>
      <c r="G627" s="74"/>
      <c r="H627" s="74"/>
      <c r="I627" s="12"/>
      <c r="J627" s="5"/>
      <c r="K627" s="5"/>
      <c r="L627" s="5"/>
      <c r="M627" s="5"/>
      <c r="N627" s="5"/>
      <c r="O627" s="5"/>
      <c r="P627" s="13"/>
      <c r="Q627" s="46"/>
      <c r="R627" s="12"/>
    </row>
    <row r="628" spans="1:18">
      <c r="A628" s="124"/>
      <c r="B628" s="5"/>
      <c r="C628" s="12"/>
      <c r="D628" s="13"/>
      <c r="E628" s="103"/>
      <c r="F628" s="74"/>
      <c r="G628" s="74"/>
      <c r="H628" s="74"/>
      <c r="I628" s="12"/>
      <c r="J628" s="5"/>
      <c r="K628" s="5"/>
      <c r="L628" s="5"/>
      <c r="M628" s="5"/>
      <c r="N628" s="5"/>
      <c r="O628" s="5"/>
      <c r="P628" s="13"/>
      <c r="Q628" s="46"/>
      <c r="R628" s="12"/>
    </row>
    <row r="629" spans="1:18">
      <c r="A629" s="124"/>
      <c r="B629" s="5"/>
      <c r="C629" s="12"/>
      <c r="D629" s="13"/>
      <c r="E629" s="103"/>
      <c r="F629" s="74"/>
      <c r="G629" s="74"/>
      <c r="H629" s="74"/>
      <c r="I629" s="12"/>
      <c r="J629" s="5"/>
      <c r="K629" s="5"/>
      <c r="L629" s="5"/>
      <c r="M629" s="5"/>
      <c r="N629" s="5"/>
      <c r="O629" s="5"/>
      <c r="P629" s="13"/>
      <c r="Q629" s="46"/>
      <c r="R629" s="12"/>
    </row>
    <row r="630" spans="1:18">
      <c r="A630" s="124"/>
      <c r="B630" s="5"/>
      <c r="C630" s="12"/>
      <c r="D630" s="13"/>
      <c r="E630" s="103"/>
      <c r="F630" s="74"/>
      <c r="G630" s="74"/>
      <c r="H630" s="74"/>
      <c r="I630" s="12"/>
      <c r="J630" s="5"/>
      <c r="K630" s="5"/>
      <c r="L630" s="5"/>
      <c r="M630" s="5"/>
      <c r="N630" s="5"/>
      <c r="O630" s="5"/>
      <c r="P630" s="13"/>
      <c r="Q630" s="46"/>
      <c r="R630" s="12"/>
    </row>
    <row r="631" spans="1:18">
      <c r="A631" s="124"/>
      <c r="B631" s="5"/>
      <c r="C631" s="12"/>
      <c r="D631" s="13"/>
      <c r="E631" s="103"/>
      <c r="F631" s="74"/>
      <c r="G631" s="74"/>
      <c r="H631" s="74"/>
      <c r="I631" s="12"/>
      <c r="J631" s="5"/>
      <c r="K631" s="5"/>
      <c r="L631" s="5"/>
      <c r="M631" s="5"/>
      <c r="N631" s="5"/>
      <c r="O631" s="5"/>
      <c r="P631" s="13"/>
      <c r="Q631" s="46"/>
      <c r="R631" s="12"/>
    </row>
    <row r="632" spans="1:18">
      <c r="A632" s="124"/>
      <c r="B632" s="5"/>
      <c r="C632" s="12"/>
      <c r="D632" s="13"/>
      <c r="E632" s="103"/>
      <c r="F632" s="74"/>
      <c r="G632" s="74"/>
      <c r="H632" s="74"/>
      <c r="I632" s="12"/>
      <c r="J632" s="5"/>
      <c r="K632" s="5"/>
      <c r="L632" s="5"/>
      <c r="M632" s="5"/>
      <c r="N632" s="5"/>
      <c r="O632" s="5"/>
      <c r="P632" s="13"/>
      <c r="Q632" s="46"/>
      <c r="R632" s="12"/>
    </row>
    <row r="633" spans="1:18">
      <c r="A633" s="124"/>
      <c r="B633" s="5"/>
      <c r="C633" s="12"/>
      <c r="D633" s="13"/>
      <c r="E633" s="103"/>
      <c r="F633" s="74"/>
      <c r="G633" s="74"/>
      <c r="H633" s="74"/>
      <c r="I633" s="12"/>
      <c r="J633" s="5"/>
      <c r="K633" s="5"/>
      <c r="L633" s="5"/>
      <c r="M633" s="5"/>
      <c r="N633" s="5"/>
      <c r="O633" s="5"/>
      <c r="P633" s="13"/>
      <c r="Q633" s="46"/>
      <c r="R633" s="12"/>
    </row>
    <row r="634" spans="1:18">
      <c r="A634" s="124"/>
      <c r="B634" s="5"/>
      <c r="C634" s="12"/>
      <c r="D634" s="13"/>
      <c r="E634" s="103"/>
      <c r="F634" s="74"/>
      <c r="G634" s="74"/>
      <c r="H634" s="74"/>
      <c r="I634" s="12"/>
      <c r="J634" s="5"/>
      <c r="K634" s="5"/>
      <c r="L634" s="5"/>
      <c r="M634" s="5"/>
      <c r="N634" s="5"/>
      <c r="O634" s="5"/>
      <c r="P634" s="13"/>
      <c r="Q634" s="46"/>
      <c r="R634" s="12"/>
    </row>
  </sheetData>
  <autoFilter ref="A1:Q285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2"/>
  <sheetViews>
    <sheetView workbookViewId="0">
      <pane xSplit="3" ySplit="1" topLeftCell="M12" activePane="bottomRight" state="frozen"/>
      <selection pane="topRight" activeCell="D1" sqref="D1"/>
      <selection pane="bottomLeft" activeCell="A2" sqref="A2"/>
      <selection pane="bottomRight" activeCell="M1" sqref="M1:M1048576"/>
    </sheetView>
  </sheetViews>
  <sheetFormatPr baseColWidth="10" defaultColWidth="8.6640625" defaultRowHeight="14" x14ac:dyDescent="0"/>
  <cols>
    <col min="2" max="2" width="14.6640625" bestFit="1" customWidth="1"/>
    <col min="3" max="3" width="17.1640625" customWidth="1"/>
    <col min="5" max="5" width="10.1640625" customWidth="1"/>
    <col min="6" max="6" width="5.6640625" customWidth="1"/>
    <col min="9" max="9" width="7.5" customWidth="1"/>
    <col min="11" max="11" width="10.5" style="3" customWidth="1"/>
    <col min="13" max="13" width="8.6640625" style="5"/>
    <col min="15" max="15" width="9.6640625" customWidth="1"/>
  </cols>
  <sheetData>
    <row r="1" spans="1:19" ht="74.75" customHeight="1">
      <c r="A1" t="s">
        <v>171</v>
      </c>
      <c r="B1" s="47" t="s">
        <v>170</v>
      </c>
      <c r="C1" s="8" t="s">
        <v>23</v>
      </c>
      <c r="D1" s="29" t="s">
        <v>29</v>
      </c>
      <c r="E1" s="55" t="s">
        <v>146</v>
      </c>
      <c r="F1" s="50" t="s">
        <v>156</v>
      </c>
      <c r="G1" s="50" t="s">
        <v>157</v>
      </c>
      <c r="H1" s="50" t="s">
        <v>165</v>
      </c>
      <c r="I1" s="51" t="s">
        <v>158</v>
      </c>
      <c r="J1" s="50" t="s">
        <v>159</v>
      </c>
      <c r="K1" s="51" t="s">
        <v>160</v>
      </c>
      <c r="L1" s="50" t="s">
        <v>161</v>
      </c>
      <c r="M1" s="52" t="s">
        <v>162</v>
      </c>
      <c r="N1" s="53" t="s">
        <v>163</v>
      </c>
      <c r="O1" s="54" t="s">
        <v>164</v>
      </c>
      <c r="P1" s="14" t="s">
        <v>25</v>
      </c>
      <c r="Q1" s="5"/>
      <c r="R1" s="5"/>
      <c r="S1" s="5"/>
    </row>
    <row r="2" spans="1:19">
      <c r="B2" s="27">
        <v>41968</v>
      </c>
      <c r="C2" s="5" t="s">
        <v>166</v>
      </c>
      <c r="D2" s="29">
        <v>1</v>
      </c>
      <c r="E2" s="13">
        <v>50</v>
      </c>
      <c r="F2" s="5">
        <v>0.1</v>
      </c>
      <c r="G2" s="5">
        <v>3.05</v>
      </c>
      <c r="H2" s="13">
        <v>0.2</v>
      </c>
      <c r="I2" s="13"/>
      <c r="J2" s="13">
        <v>18.899999999999999</v>
      </c>
      <c r="K2" s="12">
        <f>J2-H2</f>
        <v>18.7</v>
      </c>
      <c r="L2" s="5">
        <v>0.8</v>
      </c>
      <c r="M2" s="24">
        <f>(K2*F2*60000)/(E2*L2)</f>
        <v>2805</v>
      </c>
      <c r="N2" s="5"/>
      <c r="O2" s="13"/>
      <c r="P2" s="30"/>
      <c r="Q2" s="5"/>
      <c r="R2" s="5"/>
      <c r="S2" s="5"/>
    </row>
    <row r="3" spans="1:19">
      <c r="B3" s="27">
        <v>41971</v>
      </c>
      <c r="C3" s="5" t="s">
        <v>114</v>
      </c>
      <c r="D3" s="29">
        <v>1</v>
      </c>
      <c r="E3" s="13">
        <v>50</v>
      </c>
      <c r="F3" s="5">
        <v>0.1</v>
      </c>
      <c r="G3" s="5">
        <v>2.98</v>
      </c>
      <c r="H3" s="13">
        <v>0</v>
      </c>
      <c r="I3" s="13">
        <v>36.4</v>
      </c>
      <c r="J3" s="13">
        <v>37.4</v>
      </c>
      <c r="K3" s="12">
        <f t="shared" ref="K3:K30" si="0">J3-H3</f>
        <v>37.4</v>
      </c>
      <c r="L3" s="5">
        <v>0.8</v>
      </c>
      <c r="M3" s="24">
        <f t="shared" ref="M3:M22" si="1">(K3*F3*60000)/(E3*L3)</f>
        <v>5610</v>
      </c>
      <c r="N3" s="5"/>
      <c r="O3" s="13"/>
      <c r="P3" s="30"/>
      <c r="Q3" s="5"/>
      <c r="R3" s="5"/>
      <c r="S3" s="5"/>
    </row>
    <row r="4" spans="1:19">
      <c r="B4" s="27">
        <v>41971</v>
      </c>
      <c r="C4" s="5" t="s">
        <v>167</v>
      </c>
      <c r="D4" s="29">
        <v>1</v>
      </c>
      <c r="E4" s="13">
        <v>50</v>
      </c>
      <c r="F4" s="5">
        <v>0.1</v>
      </c>
      <c r="G4" s="5">
        <v>3.71</v>
      </c>
      <c r="H4" s="13">
        <v>2.1</v>
      </c>
      <c r="I4" s="13"/>
      <c r="J4" s="13">
        <v>3.7</v>
      </c>
      <c r="K4" s="12">
        <f t="shared" si="0"/>
        <v>1.6</v>
      </c>
      <c r="L4" s="5">
        <v>0.8</v>
      </c>
      <c r="M4" s="24">
        <f t="shared" si="1"/>
        <v>240.00000000000006</v>
      </c>
      <c r="N4" s="5"/>
      <c r="O4" s="13"/>
      <c r="P4" s="30"/>
      <c r="Q4" s="5"/>
      <c r="R4" s="5"/>
      <c r="S4" s="5"/>
    </row>
    <row r="5" spans="1:19">
      <c r="B5" s="27">
        <v>41974</v>
      </c>
      <c r="C5" s="8" t="s">
        <v>30</v>
      </c>
      <c r="D5" s="29">
        <v>1</v>
      </c>
      <c r="E5" s="13">
        <v>200</v>
      </c>
      <c r="F5" s="5">
        <v>0.1</v>
      </c>
      <c r="G5" s="5"/>
      <c r="H5" s="13">
        <v>0</v>
      </c>
      <c r="I5" s="13"/>
      <c r="J5" s="13">
        <v>54.6</v>
      </c>
      <c r="K5" s="12">
        <f t="shared" si="0"/>
        <v>54.6</v>
      </c>
      <c r="L5" s="5">
        <v>1</v>
      </c>
      <c r="M5" s="24">
        <f t="shared" si="1"/>
        <v>1638.0000000000002</v>
      </c>
      <c r="N5" s="5">
        <v>2040</v>
      </c>
      <c r="O5" s="13">
        <f>M5/N5</f>
        <v>0.80294117647058838</v>
      </c>
      <c r="P5" s="30"/>
      <c r="Q5" s="5"/>
      <c r="R5" s="5"/>
      <c r="S5" s="5"/>
    </row>
    <row r="6" spans="1:19">
      <c r="B6" s="27">
        <v>41982</v>
      </c>
      <c r="C6" s="5" t="s">
        <v>166</v>
      </c>
      <c r="D6" s="48">
        <v>1</v>
      </c>
      <c r="E6" s="13">
        <v>50</v>
      </c>
      <c r="F6" s="5">
        <v>0.1</v>
      </c>
      <c r="G6" s="5">
        <v>2.5099999999999998</v>
      </c>
      <c r="H6" s="13">
        <v>0</v>
      </c>
      <c r="I6" s="13">
        <v>18.8</v>
      </c>
      <c r="J6" s="13">
        <v>18.8</v>
      </c>
      <c r="K6" s="12">
        <f t="shared" si="0"/>
        <v>18.8</v>
      </c>
      <c r="L6" s="5">
        <v>0.8</v>
      </c>
      <c r="M6" s="24">
        <f t="shared" si="1"/>
        <v>2820</v>
      </c>
      <c r="N6" s="5"/>
      <c r="O6" s="13"/>
      <c r="P6" s="30"/>
      <c r="Q6" s="5"/>
      <c r="R6" s="5"/>
      <c r="S6" s="5"/>
    </row>
    <row r="7" spans="1:19">
      <c r="B7" s="27">
        <v>41982</v>
      </c>
      <c r="C7" s="5" t="s">
        <v>114</v>
      </c>
      <c r="D7" s="29">
        <v>2</v>
      </c>
      <c r="E7" s="13">
        <v>50</v>
      </c>
      <c r="F7" s="5">
        <v>0.1</v>
      </c>
      <c r="G7" s="5">
        <v>2.21</v>
      </c>
      <c r="H7" s="13">
        <v>0</v>
      </c>
      <c r="I7" s="13">
        <v>41.3</v>
      </c>
      <c r="J7" s="13">
        <v>42.5</v>
      </c>
      <c r="K7" s="12">
        <f t="shared" si="0"/>
        <v>42.5</v>
      </c>
      <c r="L7" s="5">
        <v>0.8</v>
      </c>
      <c r="M7" s="24">
        <f t="shared" si="1"/>
        <v>6375</v>
      </c>
      <c r="N7" s="5"/>
      <c r="O7" s="13"/>
      <c r="P7" s="30"/>
      <c r="Q7" s="5"/>
      <c r="R7" s="5"/>
      <c r="S7" s="5"/>
    </row>
    <row r="8" spans="1:19">
      <c r="B8" s="27">
        <v>41982</v>
      </c>
      <c r="C8" s="5" t="s">
        <v>168</v>
      </c>
      <c r="D8" s="29">
        <v>3</v>
      </c>
      <c r="E8" s="13">
        <v>50</v>
      </c>
      <c r="F8" s="5">
        <v>0.1</v>
      </c>
      <c r="G8" s="5">
        <v>2.95</v>
      </c>
      <c r="H8" s="13">
        <v>8.1999999999999993</v>
      </c>
      <c r="I8" s="13">
        <v>9.3000000000000007</v>
      </c>
      <c r="J8" s="13">
        <v>9.4</v>
      </c>
      <c r="K8" s="12">
        <f t="shared" si="0"/>
        <v>1.2000000000000011</v>
      </c>
      <c r="L8" s="5">
        <v>0.8</v>
      </c>
      <c r="M8" s="24">
        <f t="shared" si="1"/>
        <v>180.00000000000017</v>
      </c>
      <c r="N8" s="5"/>
      <c r="O8" s="13"/>
      <c r="P8" s="30"/>
      <c r="Q8" s="5"/>
      <c r="R8" s="5"/>
      <c r="S8" s="5"/>
    </row>
    <row r="9" spans="1:19">
      <c r="B9" s="27">
        <v>41982</v>
      </c>
      <c r="C9" s="5" t="s">
        <v>112</v>
      </c>
      <c r="D9" s="29">
        <v>1</v>
      </c>
      <c r="E9" s="13">
        <v>50</v>
      </c>
      <c r="F9" s="5">
        <v>0.1</v>
      </c>
      <c r="G9" s="5">
        <v>2.95</v>
      </c>
      <c r="H9" s="13">
        <v>0</v>
      </c>
      <c r="I9" s="13">
        <v>1.5</v>
      </c>
      <c r="J9" s="13">
        <v>1.6</v>
      </c>
      <c r="K9" s="12">
        <f t="shared" si="0"/>
        <v>1.6</v>
      </c>
      <c r="L9" s="13">
        <v>0.8</v>
      </c>
      <c r="M9" s="24">
        <f t="shared" si="1"/>
        <v>240.00000000000006</v>
      </c>
      <c r="N9" s="5"/>
      <c r="O9" s="13"/>
      <c r="P9" s="30"/>
      <c r="Q9" s="5"/>
      <c r="R9" s="5"/>
      <c r="S9" s="5"/>
    </row>
    <row r="10" spans="1:19">
      <c r="B10" s="27">
        <v>41982</v>
      </c>
      <c r="C10" s="5" t="s">
        <v>169</v>
      </c>
      <c r="D10" s="29">
        <v>2</v>
      </c>
      <c r="E10" s="13">
        <v>50</v>
      </c>
      <c r="F10" s="5">
        <v>0.1</v>
      </c>
      <c r="G10" s="5">
        <v>2.99</v>
      </c>
      <c r="H10" s="13">
        <v>1.7</v>
      </c>
      <c r="I10" s="5"/>
      <c r="J10" s="13">
        <v>3.2</v>
      </c>
      <c r="K10" s="12">
        <f t="shared" si="0"/>
        <v>1.5000000000000002</v>
      </c>
      <c r="L10" s="13">
        <v>0.8</v>
      </c>
      <c r="M10" s="24">
        <f t="shared" si="1"/>
        <v>225.00000000000006</v>
      </c>
      <c r="N10" s="5"/>
      <c r="O10" s="13"/>
      <c r="P10" s="30"/>
      <c r="Q10" s="5"/>
      <c r="R10" s="5"/>
      <c r="S10" s="5"/>
    </row>
    <row r="11" spans="1:19">
      <c r="B11" s="27">
        <v>41982</v>
      </c>
      <c r="C11" s="5" t="s">
        <v>113</v>
      </c>
      <c r="D11" s="29">
        <v>3</v>
      </c>
      <c r="E11" s="13">
        <v>50</v>
      </c>
      <c r="F11" s="5">
        <v>0.1</v>
      </c>
      <c r="G11" s="5">
        <v>3.01</v>
      </c>
      <c r="H11" s="13">
        <v>3.3</v>
      </c>
      <c r="I11" s="5"/>
      <c r="J11" s="13">
        <v>4.7</v>
      </c>
      <c r="K11" s="12">
        <f t="shared" si="0"/>
        <v>1.4000000000000004</v>
      </c>
      <c r="L11" s="13">
        <v>0.8</v>
      </c>
      <c r="M11" s="24">
        <f t="shared" si="1"/>
        <v>210.00000000000006</v>
      </c>
      <c r="N11" s="5"/>
      <c r="O11" s="13"/>
      <c r="P11" s="30"/>
      <c r="Q11" s="5"/>
      <c r="R11" s="5"/>
      <c r="S11" s="5"/>
    </row>
    <row r="12" spans="1:19">
      <c r="B12" s="27">
        <v>41990</v>
      </c>
      <c r="C12" s="5" t="s">
        <v>26</v>
      </c>
      <c r="D12" s="29">
        <v>1</v>
      </c>
      <c r="E12" s="13">
        <v>50</v>
      </c>
      <c r="F12" s="5">
        <v>0.1</v>
      </c>
      <c r="G12" s="5"/>
      <c r="H12" s="13">
        <v>0</v>
      </c>
      <c r="I12" s="5"/>
      <c r="J12" s="13">
        <v>21.2</v>
      </c>
      <c r="K12" s="12">
        <f t="shared" si="0"/>
        <v>21.2</v>
      </c>
      <c r="L12" s="13">
        <v>0.69</v>
      </c>
      <c r="M12" s="24">
        <f t="shared" si="1"/>
        <v>3686.9565217391305</v>
      </c>
      <c r="N12" s="5"/>
      <c r="O12" s="13"/>
      <c r="P12" s="30"/>
      <c r="Q12" s="5"/>
      <c r="R12" s="5"/>
      <c r="S12" s="5"/>
    </row>
    <row r="13" spans="1:19">
      <c r="B13" s="27">
        <v>41990</v>
      </c>
      <c r="C13" s="5" t="s">
        <v>27</v>
      </c>
      <c r="D13" s="29">
        <v>2</v>
      </c>
      <c r="E13" s="13">
        <v>50</v>
      </c>
      <c r="F13" s="5">
        <v>0.1</v>
      </c>
      <c r="G13" s="5"/>
      <c r="H13" s="13">
        <v>0</v>
      </c>
      <c r="I13" s="5"/>
      <c r="J13" s="13">
        <v>16.100000000000001</v>
      </c>
      <c r="K13" s="12">
        <f t="shared" si="0"/>
        <v>16.100000000000001</v>
      </c>
      <c r="L13" s="13">
        <v>0.67</v>
      </c>
      <c r="M13" s="24">
        <f t="shared" si="1"/>
        <v>2883.5820895522393</v>
      </c>
      <c r="N13" s="5"/>
      <c r="O13" s="13"/>
      <c r="P13" s="30"/>
      <c r="Q13" s="5"/>
      <c r="R13" s="5"/>
      <c r="S13" s="5"/>
    </row>
    <row r="14" spans="1:19">
      <c r="B14" s="27">
        <v>41990</v>
      </c>
      <c r="C14" s="5" t="s">
        <v>166</v>
      </c>
      <c r="D14" s="29">
        <v>3</v>
      </c>
      <c r="E14" s="13">
        <v>50</v>
      </c>
      <c r="F14" s="5">
        <v>0.1</v>
      </c>
      <c r="G14" s="5"/>
      <c r="H14" s="13">
        <v>0</v>
      </c>
      <c r="I14" s="5"/>
      <c r="J14" s="13">
        <v>31.5</v>
      </c>
      <c r="K14" s="12">
        <f t="shared" si="0"/>
        <v>31.5</v>
      </c>
      <c r="L14" s="13">
        <v>0.7</v>
      </c>
      <c r="M14" s="24">
        <f t="shared" si="1"/>
        <v>5400.0000000000009</v>
      </c>
      <c r="N14" s="5"/>
      <c r="O14" s="13"/>
      <c r="P14" s="30"/>
      <c r="Q14" s="5"/>
      <c r="R14" s="5"/>
      <c r="S14" s="5"/>
    </row>
    <row r="15" spans="1:19">
      <c r="B15" s="27">
        <v>41990</v>
      </c>
      <c r="C15" s="5" t="s">
        <v>114</v>
      </c>
      <c r="D15" s="29">
        <v>1</v>
      </c>
      <c r="E15" s="13">
        <v>50</v>
      </c>
      <c r="F15" s="5">
        <v>0.1</v>
      </c>
      <c r="G15" s="5"/>
      <c r="H15" s="13">
        <v>0</v>
      </c>
      <c r="I15" s="5"/>
      <c r="J15" s="13">
        <v>66.5</v>
      </c>
      <c r="K15" s="12">
        <f t="shared" si="0"/>
        <v>66.5</v>
      </c>
      <c r="L15" s="13">
        <v>0.69</v>
      </c>
      <c r="M15" s="24">
        <f t="shared" si="1"/>
        <v>11565.217391304348</v>
      </c>
      <c r="N15" s="5"/>
      <c r="O15" s="13"/>
      <c r="P15" s="30"/>
      <c r="Q15" s="5"/>
      <c r="R15" s="5"/>
      <c r="S15" s="5"/>
    </row>
    <row r="16" spans="1:19">
      <c r="B16" s="27">
        <v>41990</v>
      </c>
      <c r="C16" s="5" t="s">
        <v>168</v>
      </c>
      <c r="D16" s="29">
        <v>2</v>
      </c>
      <c r="E16" s="13">
        <v>50</v>
      </c>
      <c r="F16" s="5">
        <v>0.1</v>
      </c>
      <c r="G16" s="5"/>
      <c r="H16" s="13">
        <v>16.8</v>
      </c>
      <c r="I16" s="5"/>
      <c r="J16" s="13">
        <v>18.399999999999999</v>
      </c>
      <c r="K16" s="12">
        <f t="shared" si="0"/>
        <v>1.5999999999999979</v>
      </c>
      <c r="L16" s="13">
        <v>0.67</v>
      </c>
      <c r="M16" s="24">
        <f t="shared" si="1"/>
        <v>286.56716417910417</v>
      </c>
      <c r="N16" s="5"/>
      <c r="O16" s="13"/>
      <c r="P16" s="30"/>
      <c r="Q16" s="5"/>
      <c r="R16" s="5"/>
      <c r="S16" s="5"/>
    </row>
    <row r="17" spans="2:19">
      <c r="B17" s="27">
        <v>41990</v>
      </c>
      <c r="C17" s="5" t="s">
        <v>112</v>
      </c>
      <c r="D17" s="29">
        <v>3</v>
      </c>
      <c r="E17" s="13">
        <v>50</v>
      </c>
      <c r="F17" s="5">
        <v>0.1</v>
      </c>
      <c r="G17" s="5"/>
      <c r="H17" s="13">
        <v>18.399999999999999</v>
      </c>
      <c r="I17" s="5"/>
      <c r="J17" s="13">
        <v>20.8</v>
      </c>
      <c r="K17" s="12">
        <f t="shared" si="0"/>
        <v>2.4000000000000021</v>
      </c>
      <c r="L17" s="13">
        <v>0.7</v>
      </c>
      <c r="M17" s="24">
        <f t="shared" si="1"/>
        <v>411.42857142857179</v>
      </c>
      <c r="N17" s="5"/>
      <c r="O17" s="13"/>
      <c r="P17" s="30"/>
      <c r="Q17" s="5"/>
      <c r="R17" s="5"/>
      <c r="S17" s="5"/>
    </row>
    <row r="18" spans="2:19">
      <c r="B18" s="27">
        <v>41990</v>
      </c>
      <c r="C18" s="5" t="s">
        <v>113</v>
      </c>
      <c r="D18" s="29">
        <v>1</v>
      </c>
      <c r="E18" s="13">
        <v>50</v>
      </c>
      <c r="F18" s="5">
        <v>0.1</v>
      </c>
      <c r="G18" s="5"/>
      <c r="H18" s="13">
        <v>0</v>
      </c>
      <c r="I18" s="5"/>
      <c r="J18" s="13">
        <v>1.3</v>
      </c>
      <c r="K18" s="12">
        <f t="shared" si="0"/>
        <v>1.3</v>
      </c>
      <c r="L18" s="13">
        <v>0.69</v>
      </c>
      <c r="M18" s="24">
        <f t="shared" si="1"/>
        <v>226.08695652173913</v>
      </c>
      <c r="N18" s="5"/>
      <c r="O18" s="13"/>
      <c r="P18" s="30"/>
      <c r="Q18" s="5"/>
      <c r="R18" s="5"/>
      <c r="S18" s="5"/>
    </row>
    <row r="19" spans="2:19">
      <c r="B19" s="27">
        <v>41990</v>
      </c>
      <c r="C19" s="5" t="s">
        <v>114</v>
      </c>
      <c r="D19" s="29">
        <v>2</v>
      </c>
      <c r="E19" s="13">
        <v>50</v>
      </c>
      <c r="F19" s="5">
        <v>0.1</v>
      </c>
      <c r="G19" s="5"/>
      <c r="H19" s="13">
        <v>0</v>
      </c>
      <c r="I19" s="5"/>
      <c r="J19" s="13">
        <v>66.099999999999994</v>
      </c>
      <c r="K19" s="12">
        <f t="shared" si="0"/>
        <v>66.099999999999994</v>
      </c>
      <c r="L19" s="13">
        <v>0.67</v>
      </c>
      <c r="M19" s="24">
        <f t="shared" si="1"/>
        <v>11838.805970149251</v>
      </c>
      <c r="N19" s="5"/>
      <c r="O19" s="13"/>
      <c r="P19" s="30"/>
      <c r="Q19" s="5"/>
      <c r="R19" s="5"/>
      <c r="S19" s="5"/>
    </row>
    <row r="20" spans="2:19">
      <c r="B20" s="27">
        <v>41990</v>
      </c>
      <c r="C20" s="5" t="s">
        <v>168</v>
      </c>
      <c r="D20" s="29">
        <v>3</v>
      </c>
      <c r="E20" s="13">
        <v>50</v>
      </c>
      <c r="F20" s="5">
        <v>0.1</v>
      </c>
      <c r="G20" s="5"/>
      <c r="H20" s="13">
        <v>0</v>
      </c>
      <c r="I20" s="5"/>
      <c r="J20" s="13">
        <v>86.5</v>
      </c>
      <c r="K20" s="12">
        <f t="shared" si="0"/>
        <v>86.5</v>
      </c>
      <c r="L20" s="13">
        <v>0.7</v>
      </c>
      <c r="M20" s="24">
        <f t="shared" si="1"/>
        <v>14828.571428571429</v>
      </c>
      <c r="N20" s="5"/>
      <c r="O20" s="13"/>
      <c r="P20" s="30"/>
      <c r="Q20" s="5"/>
      <c r="R20" s="5"/>
      <c r="S20" s="5"/>
    </row>
    <row r="21" spans="2:19">
      <c r="B21" s="27">
        <v>41991</v>
      </c>
      <c r="C21" s="8" t="s">
        <v>30</v>
      </c>
      <c r="D21" s="29">
        <v>1</v>
      </c>
      <c r="E21" s="13">
        <v>200</v>
      </c>
      <c r="F21" s="5">
        <v>0.1</v>
      </c>
      <c r="G21" s="5"/>
      <c r="H21" s="5">
        <v>0</v>
      </c>
      <c r="I21" s="5"/>
      <c r="J21" s="5">
        <v>47.1</v>
      </c>
      <c r="K21" s="12">
        <f t="shared" si="0"/>
        <v>47.1</v>
      </c>
      <c r="L21" s="5">
        <v>1</v>
      </c>
      <c r="M21" s="24">
        <f t="shared" si="1"/>
        <v>1413</v>
      </c>
      <c r="N21" s="5">
        <v>2040</v>
      </c>
      <c r="O21" s="13">
        <f>M21/N21</f>
        <v>0.69264705882352939</v>
      </c>
      <c r="P21" s="30"/>
      <c r="Q21" s="5"/>
      <c r="R21" s="5"/>
      <c r="S21" s="5"/>
    </row>
    <row r="22" spans="2:19">
      <c r="B22" s="27">
        <v>41991</v>
      </c>
      <c r="C22" s="8" t="s">
        <v>30</v>
      </c>
      <c r="D22" s="29">
        <v>2</v>
      </c>
      <c r="E22" s="13">
        <v>200</v>
      </c>
      <c r="F22" s="5">
        <v>0.1</v>
      </c>
      <c r="G22" s="5"/>
      <c r="H22" s="5">
        <v>0</v>
      </c>
      <c r="I22" s="5"/>
      <c r="J22" s="5">
        <v>45.5</v>
      </c>
      <c r="K22" s="12">
        <f t="shared" si="0"/>
        <v>45.5</v>
      </c>
      <c r="L22" s="5">
        <v>1</v>
      </c>
      <c r="M22" s="24">
        <f t="shared" si="1"/>
        <v>1365</v>
      </c>
      <c r="N22" s="5">
        <v>2040</v>
      </c>
      <c r="O22" s="13">
        <f t="shared" ref="O22:O27" si="2">M22/N22</f>
        <v>0.66911764705882348</v>
      </c>
      <c r="P22" s="30"/>
      <c r="Q22" s="5"/>
      <c r="R22" s="5"/>
      <c r="S22" s="5"/>
    </row>
    <row r="23" spans="2:19">
      <c r="B23" s="27">
        <v>41991</v>
      </c>
      <c r="C23" s="8" t="s">
        <v>30</v>
      </c>
      <c r="D23" s="29">
        <v>3</v>
      </c>
      <c r="E23" s="13">
        <v>200</v>
      </c>
      <c r="F23" s="5">
        <v>0.1</v>
      </c>
      <c r="G23" s="5"/>
      <c r="H23" s="5">
        <v>0</v>
      </c>
      <c r="I23" s="5"/>
      <c r="J23" s="5">
        <v>47.9</v>
      </c>
      <c r="K23" s="12">
        <f t="shared" si="0"/>
        <v>47.9</v>
      </c>
      <c r="L23" s="5">
        <v>1</v>
      </c>
      <c r="M23" s="24">
        <f>(K23*F23*60000)/(E23*L23)</f>
        <v>1437</v>
      </c>
      <c r="N23" s="5">
        <v>2040</v>
      </c>
      <c r="O23" s="13">
        <f t="shared" si="2"/>
        <v>0.7044117647058824</v>
      </c>
      <c r="P23" s="30"/>
      <c r="Q23" s="5"/>
      <c r="R23" s="5"/>
      <c r="S23" s="5"/>
    </row>
    <row r="24" spans="2:19">
      <c r="B24" s="27">
        <v>42011</v>
      </c>
      <c r="C24" s="15" t="s">
        <v>30</v>
      </c>
      <c r="D24" s="29">
        <v>1</v>
      </c>
      <c r="E24" s="13">
        <v>200</v>
      </c>
      <c r="F24" s="5">
        <v>0.1</v>
      </c>
      <c r="G24" s="5">
        <v>3.19</v>
      </c>
      <c r="H24" s="5">
        <v>0</v>
      </c>
      <c r="I24" s="5">
        <v>45</v>
      </c>
      <c r="J24" s="5">
        <v>47.5</v>
      </c>
      <c r="K24" s="12">
        <f t="shared" si="0"/>
        <v>47.5</v>
      </c>
      <c r="L24" s="5">
        <v>1</v>
      </c>
      <c r="M24" s="24">
        <f>(K24*F24*60000)/(E24*L24)</f>
        <v>1425</v>
      </c>
      <c r="N24" s="5">
        <v>2040</v>
      </c>
      <c r="O24" s="13">
        <f t="shared" si="2"/>
        <v>0.69852941176470584</v>
      </c>
      <c r="P24" s="49" t="s">
        <v>33</v>
      </c>
      <c r="Q24" s="5"/>
      <c r="R24" s="5"/>
      <c r="S24" s="5"/>
    </row>
    <row r="25" spans="2:19">
      <c r="B25" s="27">
        <v>42011</v>
      </c>
      <c r="C25" s="15" t="s">
        <v>30</v>
      </c>
      <c r="D25" s="29">
        <v>2</v>
      </c>
      <c r="E25" s="13">
        <v>200</v>
      </c>
      <c r="F25" s="5">
        <v>0.1</v>
      </c>
      <c r="G25" s="5">
        <v>3.35</v>
      </c>
      <c r="H25" s="5">
        <v>0</v>
      </c>
      <c r="I25" s="5">
        <v>41.9</v>
      </c>
      <c r="J25" s="5">
        <v>44.9</v>
      </c>
      <c r="K25" s="12">
        <f t="shared" si="0"/>
        <v>44.9</v>
      </c>
      <c r="L25" s="5">
        <v>1</v>
      </c>
      <c r="M25" s="24">
        <f t="shared" ref="M25:M30" si="3">(K25*F25*60000)/(E25*L25)</f>
        <v>1347</v>
      </c>
      <c r="N25" s="5">
        <v>2040</v>
      </c>
      <c r="O25" s="13">
        <f t="shared" si="2"/>
        <v>0.66029411764705881</v>
      </c>
      <c r="P25" s="49" t="s">
        <v>33</v>
      </c>
      <c r="Q25" s="5"/>
      <c r="R25" s="5"/>
      <c r="S25" s="5"/>
    </row>
    <row r="26" spans="2:19">
      <c r="B26" s="27">
        <v>42011</v>
      </c>
      <c r="C26" s="15" t="s">
        <v>30</v>
      </c>
      <c r="D26" s="29">
        <v>3</v>
      </c>
      <c r="E26" s="13">
        <v>200</v>
      </c>
      <c r="F26" s="5">
        <v>0.1</v>
      </c>
      <c r="G26" s="5">
        <v>3.31</v>
      </c>
      <c r="H26" s="5">
        <v>0</v>
      </c>
      <c r="I26" s="5">
        <v>38.700000000000003</v>
      </c>
      <c r="J26" s="5">
        <v>41.7</v>
      </c>
      <c r="K26" s="12">
        <f t="shared" si="0"/>
        <v>41.7</v>
      </c>
      <c r="L26" s="5">
        <v>1</v>
      </c>
      <c r="M26" s="24">
        <f t="shared" si="3"/>
        <v>1251.0000000000002</v>
      </c>
      <c r="N26" s="5">
        <v>2040</v>
      </c>
      <c r="O26" s="13">
        <f t="shared" si="2"/>
        <v>0.61323529411764721</v>
      </c>
      <c r="P26" s="49" t="s">
        <v>33</v>
      </c>
      <c r="Q26" s="5"/>
      <c r="R26" s="5"/>
      <c r="S26" s="5"/>
    </row>
    <row r="27" spans="2:19">
      <c r="B27" s="27">
        <v>42024</v>
      </c>
      <c r="C27" s="15" t="s">
        <v>30</v>
      </c>
      <c r="D27" s="29">
        <v>1</v>
      </c>
      <c r="E27" s="13">
        <v>200</v>
      </c>
      <c r="F27" s="5">
        <v>0.1</v>
      </c>
      <c r="G27" s="5">
        <v>3.57</v>
      </c>
      <c r="H27" s="5">
        <v>0</v>
      </c>
      <c r="I27" s="5">
        <v>43.4</v>
      </c>
      <c r="J27" s="5">
        <v>47.7</v>
      </c>
      <c r="K27" s="12">
        <f t="shared" si="0"/>
        <v>47.7</v>
      </c>
      <c r="L27" s="5">
        <v>1</v>
      </c>
      <c r="M27" s="24">
        <f t="shared" si="3"/>
        <v>1431</v>
      </c>
      <c r="N27" s="5">
        <v>2040</v>
      </c>
      <c r="O27" s="13">
        <f t="shared" si="2"/>
        <v>0.70147058823529407</v>
      </c>
      <c r="P27" s="30" t="s">
        <v>88</v>
      </c>
      <c r="Q27" s="5"/>
      <c r="R27" s="5"/>
      <c r="S27" s="5"/>
    </row>
    <row r="28" spans="2:19">
      <c r="B28" s="27">
        <v>42024</v>
      </c>
      <c r="C28" s="15" t="s">
        <v>114</v>
      </c>
      <c r="D28" s="29">
        <v>2</v>
      </c>
      <c r="E28" s="13">
        <v>50</v>
      </c>
      <c r="F28" s="5">
        <v>0.1</v>
      </c>
      <c r="G28" s="5">
        <v>3.44</v>
      </c>
      <c r="H28" s="5">
        <v>0</v>
      </c>
      <c r="I28" s="5">
        <v>54.7</v>
      </c>
      <c r="J28" s="5">
        <v>60.3</v>
      </c>
      <c r="K28" s="12">
        <f t="shared" si="0"/>
        <v>60.3</v>
      </c>
      <c r="L28" s="5">
        <v>70</v>
      </c>
      <c r="M28" s="24">
        <f t="shared" si="3"/>
        <v>103.37142857142857</v>
      </c>
      <c r="N28" s="5"/>
      <c r="O28" s="13"/>
      <c r="P28" s="30"/>
      <c r="Q28" s="5"/>
      <c r="R28" s="5"/>
      <c r="S28" s="5"/>
    </row>
    <row r="29" spans="2:19">
      <c r="B29" s="27">
        <v>42024</v>
      </c>
      <c r="C29" s="15" t="s">
        <v>112</v>
      </c>
      <c r="D29" s="29">
        <v>3</v>
      </c>
      <c r="E29" s="13">
        <v>50</v>
      </c>
      <c r="F29" s="5">
        <v>0.1</v>
      </c>
      <c r="G29" s="5">
        <v>3.92</v>
      </c>
      <c r="H29" s="5">
        <v>10.4</v>
      </c>
      <c r="I29" s="5">
        <v>12.2</v>
      </c>
      <c r="J29" s="5">
        <v>12.5</v>
      </c>
      <c r="K29" s="12">
        <f t="shared" si="0"/>
        <v>2.0999999999999996</v>
      </c>
      <c r="L29" s="5">
        <v>70</v>
      </c>
      <c r="M29" s="24">
        <f t="shared" si="3"/>
        <v>3.5999999999999996</v>
      </c>
      <c r="N29" s="5"/>
      <c r="O29" s="13"/>
      <c r="P29" s="30"/>
      <c r="Q29" s="5"/>
      <c r="R29" s="5"/>
      <c r="S29" s="5"/>
    </row>
    <row r="30" spans="2:19">
      <c r="B30" s="43">
        <v>42227</v>
      </c>
      <c r="C30" s="15" t="s">
        <v>30</v>
      </c>
      <c r="D30" s="29">
        <v>1</v>
      </c>
      <c r="E30" s="13">
        <v>200</v>
      </c>
      <c r="F30" s="5">
        <v>0.1</v>
      </c>
      <c r="G30" s="5">
        <v>2.9</v>
      </c>
      <c r="H30" s="5">
        <v>0</v>
      </c>
      <c r="I30" s="5">
        <v>47.5</v>
      </c>
      <c r="J30" s="5">
        <v>49.5</v>
      </c>
      <c r="K30" s="12">
        <f t="shared" si="0"/>
        <v>49.5</v>
      </c>
      <c r="L30" s="5">
        <v>1</v>
      </c>
      <c r="M30" s="24">
        <f t="shared" si="3"/>
        <v>1485</v>
      </c>
      <c r="N30" s="5">
        <v>2040</v>
      </c>
      <c r="O30" s="13">
        <f t="shared" ref="O30" si="4">M30/N30</f>
        <v>0.7279411764705882</v>
      </c>
      <c r="P30" s="30" t="s">
        <v>207</v>
      </c>
      <c r="Q30" s="5"/>
      <c r="R30" s="5"/>
      <c r="S30" s="5"/>
    </row>
    <row r="31" spans="2:19">
      <c r="B31" s="5"/>
      <c r="C31" s="5"/>
      <c r="D31" s="29">
        <v>2</v>
      </c>
      <c r="E31" s="13">
        <v>200</v>
      </c>
      <c r="F31" s="5">
        <v>0.1</v>
      </c>
      <c r="G31" s="5">
        <v>3.14</v>
      </c>
      <c r="H31" s="5">
        <v>0</v>
      </c>
      <c r="I31" s="5"/>
      <c r="J31" s="5"/>
      <c r="K31" s="12"/>
      <c r="L31" s="5"/>
      <c r="N31" s="5"/>
      <c r="O31" s="5">
        <v>0.67</v>
      </c>
      <c r="P31" s="5" t="s">
        <v>208</v>
      </c>
      <c r="Q31" s="5"/>
      <c r="R31" s="5"/>
      <c r="S31" s="5"/>
    </row>
    <row r="32" spans="2:19">
      <c r="B32" s="5"/>
      <c r="C32" s="5"/>
      <c r="D32" s="29">
        <v>3</v>
      </c>
      <c r="E32" s="13">
        <v>200</v>
      </c>
      <c r="F32" s="5">
        <v>0.1</v>
      </c>
      <c r="G32" s="5"/>
      <c r="H32" s="5"/>
      <c r="I32" s="5"/>
      <c r="J32" s="5"/>
      <c r="K32" s="12"/>
      <c r="L32" s="5"/>
      <c r="N32" s="5"/>
      <c r="O32" s="5">
        <v>0.67</v>
      </c>
      <c r="P32" s="5" t="s">
        <v>208</v>
      </c>
      <c r="Q32" s="5"/>
      <c r="R32" s="5"/>
      <c r="S32" s="5"/>
    </row>
    <row r="33" spans="2:19">
      <c r="B33" s="5"/>
      <c r="C33" s="5"/>
      <c r="D33" s="5"/>
      <c r="E33" s="5"/>
      <c r="F33" s="5"/>
      <c r="G33" s="5"/>
      <c r="H33" s="5"/>
      <c r="I33" s="5"/>
      <c r="J33" s="5"/>
      <c r="K33" s="12"/>
      <c r="L33" s="5"/>
      <c r="N33" s="5"/>
      <c r="O33" s="5"/>
      <c r="P33" s="5"/>
      <c r="Q33" s="5"/>
      <c r="R33" s="5"/>
      <c r="S33" s="5"/>
    </row>
    <row r="34" spans="2:19">
      <c r="B34" s="5"/>
      <c r="C34" s="5"/>
      <c r="D34" s="5"/>
      <c r="E34" s="5"/>
      <c r="F34" s="5"/>
      <c r="G34" s="5"/>
      <c r="H34" s="5"/>
      <c r="I34" s="5"/>
      <c r="J34" s="5"/>
      <c r="K34" s="12"/>
      <c r="L34" s="5"/>
      <c r="N34" s="5"/>
      <c r="O34" s="5"/>
      <c r="P34" s="5"/>
      <c r="Q34" s="5"/>
      <c r="R34" s="5"/>
      <c r="S34" s="5"/>
    </row>
    <row r="35" spans="2:19">
      <c r="B35" s="5"/>
      <c r="C35" s="5"/>
      <c r="D35" s="5"/>
      <c r="E35" s="5"/>
      <c r="F35" s="5"/>
      <c r="G35" s="5"/>
      <c r="H35" s="5"/>
      <c r="I35" s="5"/>
      <c r="J35" s="5"/>
      <c r="K35" s="12"/>
      <c r="L35" s="5"/>
      <c r="N35" s="5"/>
      <c r="O35" s="5"/>
      <c r="P35" s="5"/>
      <c r="Q35" s="5"/>
      <c r="R35" s="5"/>
      <c r="S35" s="5"/>
    </row>
    <row r="36" spans="2:19">
      <c r="B36" s="5"/>
      <c r="C36" s="5"/>
      <c r="D36" s="5"/>
      <c r="E36" s="5"/>
      <c r="F36" s="5"/>
      <c r="G36" s="5"/>
      <c r="H36" s="5"/>
      <c r="I36" s="5"/>
      <c r="J36" s="5"/>
      <c r="K36" s="12"/>
      <c r="L36" s="5"/>
      <c r="N36" s="5"/>
      <c r="O36" s="5"/>
      <c r="P36" s="5"/>
      <c r="Q36" s="5"/>
      <c r="R36" s="5"/>
      <c r="S36" s="5"/>
    </row>
    <row r="37" spans="2:19">
      <c r="B37" s="5"/>
      <c r="C37" s="5"/>
      <c r="D37" s="5"/>
      <c r="E37" s="5"/>
      <c r="F37" s="5"/>
      <c r="G37" s="5"/>
      <c r="H37" s="5"/>
      <c r="I37" s="5"/>
      <c r="J37" s="5"/>
      <c r="K37" s="12"/>
      <c r="L37" s="5"/>
      <c r="N37" s="5"/>
      <c r="O37" s="5"/>
      <c r="P37" s="5"/>
      <c r="Q37" s="5"/>
      <c r="R37" s="5"/>
      <c r="S37" s="5"/>
    </row>
    <row r="38" spans="2:19">
      <c r="B38" s="5"/>
      <c r="C38" s="5"/>
      <c r="D38" s="5"/>
      <c r="E38" s="5"/>
      <c r="F38" s="5"/>
      <c r="G38" s="5"/>
      <c r="H38" s="5"/>
      <c r="I38" s="5"/>
      <c r="J38" s="5"/>
      <c r="K38" s="12"/>
      <c r="L38" s="5"/>
      <c r="N38" s="5"/>
      <c r="O38" s="5"/>
      <c r="P38" s="5"/>
      <c r="Q38" s="5"/>
      <c r="R38" s="5"/>
      <c r="S38" s="5"/>
    </row>
    <row r="39" spans="2:19">
      <c r="B39" s="5"/>
      <c r="C39" s="5"/>
      <c r="D39" s="5"/>
      <c r="E39" s="5"/>
      <c r="F39" s="5"/>
      <c r="G39" s="5"/>
      <c r="H39" s="5"/>
      <c r="I39" s="5"/>
      <c r="J39" s="5"/>
      <c r="K39" s="12"/>
      <c r="L39" s="5"/>
      <c r="N39" s="5"/>
      <c r="O39" s="5"/>
      <c r="P39" s="5"/>
      <c r="Q39" s="5"/>
      <c r="R39" s="5"/>
      <c r="S39" s="5"/>
    </row>
    <row r="40" spans="2:19">
      <c r="B40" s="5"/>
      <c r="C40" s="5"/>
      <c r="D40" s="5"/>
      <c r="E40" s="5"/>
      <c r="F40" s="5"/>
      <c r="G40" s="5"/>
      <c r="H40" s="5"/>
      <c r="I40" s="5"/>
      <c r="J40" s="5"/>
      <c r="K40" s="12"/>
      <c r="L40" s="5"/>
      <c r="N40" s="5"/>
      <c r="O40" s="5"/>
      <c r="P40" s="5"/>
      <c r="Q40" s="5"/>
      <c r="R40" s="5"/>
      <c r="S40" s="5"/>
    </row>
    <row r="41" spans="2:19">
      <c r="B41" s="5"/>
      <c r="C41" s="5"/>
      <c r="D41" s="5"/>
      <c r="E41" s="5"/>
      <c r="F41" s="5"/>
      <c r="G41" s="5"/>
      <c r="H41" s="5"/>
      <c r="I41" s="5"/>
      <c r="J41" s="5"/>
      <c r="K41" s="12"/>
      <c r="L41" s="5"/>
      <c r="N41" s="5"/>
      <c r="O41" s="5"/>
      <c r="P41" s="5"/>
      <c r="Q41" s="5"/>
      <c r="R41" s="5"/>
      <c r="S41" s="5"/>
    </row>
    <row r="42" spans="2:19">
      <c r="B42" s="5"/>
      <c r="C42" s="5"/>
      <c r="D42" s="5"/>
      <c r="E42" s="5"/>
      <c r="F42" s="5"/>
      <c r="G42" s="5"/>
      <c r="H42" s="5"/>
      <c r="I42" s="5"/>
      <c r="J42" s="5"/>
      <c r="K42" s="12"/>
      <c r="L42" s="5"/>
      <c r="N42" s="5"/>
      <c r="O42" s="5"/>
      <c r="P42" s="5"/>
      <c r="Q42" s="5"/>
      <c r="R42" s="5"/>
      <c r="S42" s="5"/>
    </row>
    <row r="43" spans="2:19">
      <c r="B43" s="5"/>
      <c r="C43" s="5"/>
      <c r="D43" s="5"/>
      <c r="E43" s="5"/>
      <c r="F43" s="5"/>
      <c r="G43" s="5"/>
      <c r="H43" s="5"/>
      <c r="I43" s="5"/>
      <c r="J43" s="5"/>
      <c r="K43" s="12"/>
      <c r="L43" s="5"/>
      <c r="N43" s="5"/>
      <c r="O43" s="5"/>
      <c r="P43" s="5"/>
      <c r="Q43" s="5"/>
      <c r="R43" s="5"/>
      <c r="S43" s="5"/>
    </row>
    <row r="44" spans="2:19">
      <c r="B44" s="5"/>
      <c r="C44" s="5"/>
      <c r="D44" s="5"/>
      <c r="E44" s="5"/>
      <c r="F44" s="5"/>
      <c r="G44" s="5"/>
      <c r="H44" s="5"/>
      <c r="I44" s="5"/>
      <c r="J44" s="5"/>
      <c r="K44" s="12"/>
      <c r="L44" s="5"/>
      <c r="N44" s="5"/>
      <c r="O44" s="5"/>
      <c r="P44" s="5"/>
      <c r="Q44" s="5"/>
      <c r="R44" s="5"/>
      <c r="S44" s="5"/>
    </row>
    <row r="45" spans="2:19">
      <c r="B45" s="5"/>
      <c r="C45" s="5"/>
      <c r="D45" s="5"/>
      <c r="E45" s="5"/>
      <c r="F45" s="5"/>
      <c r="G45" s="5"/>
      <c r="H45" s="5"/>
      <c r="I45" s="5"/>
      <c r="J45" s="5"/>
      <c r="K45" s="12"/>
      <c r="L45" s="5"/>
      <c r="N45" s="5"/>
      <c r="O45" s="5"/>
      <c r="P45" s="5"/>
      <c r="Q45" s="5"/>
      <c r="R45" s="5"/>
      <c r="S45" s="5"/>
    </row>
    <row r="46" spans="2:19">
      <c r="B46" s="5"/>
      <c r="C46" s="5"/>
      <c r="D46" s="5"/>
      <c r="E46" s="5"/>
      <c r="F46" s="5"/>
      <c r="G46" s="5"/>
      <c r="H46" s="5"/>
      <c r="I46" s="5"/>
      <c r="J46" s="5"/>
      <c r="K46" s="12"/>
      <c r="L46" s="5"/>
      <c r="N46" s="5"/>
      <c r="O46" s="5"/>
      <c r="P46" s="5"/>
      <c r="Q46" s="5"/>
      <c r="R46" s="5"/>
      <c r="S46" s="5"/>
    </row>
    <row r="47" spans="2:19">
      <c r="B47" s="5"/>
      <c r="C47" s="5"/>
      <c r="D47" s="5"/>
      <c r="E47" s="5"/>
      <c r="F47" s="5"/>
      <c r="G47" s="5"/>
      <c r="H47" s="5"/>
      <c r="I47" s="5"/>
      <c r="J47" s="5"/>
      <c r="K47" s="12"/>
      <c r="L47" s="5"/>
      <c r="N47" s="5"/>
      <c r="O47" s="5"/>
      <c r="P47" s="5"/>
      <c r="Q47" s="5"/>
      <c r="R47" s="5"/>
      <c r="S47" s="5"/>
    </row>
    <row r="48" spans="2:19">
      <c r="B48" s="5"/>
      <c r="C48" s="5"/>
      <c r="D48" s="5"/>
      <c r="E48" s="5"/>
      <c r="F48" s="5"/>
      <c r="G48" s="5"/>
      <c r="H48" s="5"/>
      <c r="I48" s="5"/>
      <c r="J48" s="5"/>
      <c r="K48" s="12"/>
      <c r="L48" s="5"/>
      <c r="N48" s="5"/>
      <c r="O48" s="5"/>
      <c r="P48" s="5"/>
      <c r="Q48" s="5"/>
      <c r="R48" s="5"/>
      <c r="S48" s="5"/>
    </row>
    <row r="49" spans="2:19">
      <c r="B49" s="5"/>
      <c r="C49" s="5"/>
      <c r="D49" s="5"/>
      <c r="E49" s="5"/>
      <c r="F49" s="5"/>
      <c r="G49" s="5"/>
      <c r="H49" s="5"/>
      <c r="I49" s="5"/>
      <c r="J49" s="5"/>
      <c r="K49" s="12"/>
      <c r="L49" s="5"/>
      <c r="N49" s="5"/>
      <c r="O49" s="5"/>
      <c r="P49" s="5"/>
      <c r="Q49" s="5"/>
      <c r="R49" s="5"/>
      <c r="S49" s="5"/>
    </row>
    <row r="50" spans="2:19">
      <c r="B50" s="5"/>
      <c r="C50" s="5"/>
      <c r="D50" s="5"/>
      <c r="E50" s="5"/>
      <c r="F50" s="5"/>
      <c r="G50" s="5"/>
      <c r="H50" s="5"/>
      <c r="I50" s="5"/>
      <c r="J50" s="5"/>
      <c r="K50" s="12"/>
      <c r="L50" s="5"/>
      <c r="N50" s="5"/>
      <c r="O50" s="5"/>
      <c r="P50" s="5"/>
      <c r="Q50" s="5"/>
      <c r="R50" s="5"/>
      <c r="S50" s="5"/>
    </row>
    <row r="51" spans="2:19">
      <c r="B51" s="5"/>
      <c r="C51" s="5"/>
      <c r="D51" s="5"/>
      <c r="E51" s="5"/>
      <c r="F51" s="5"/>
      <c r="G51" s="5"/>
      <c r="H51" s="5"/>
      <c r="I51" s="5"/>
      <c r="J51" s="5"/>
      <c r="K51" s="12"/>
      <c r="L51" s="5"/>
      <c r="N51" s="5"/>
      <c r="O51" s="5"/>
      <c r="P51" s="5"/>
      <c r="Q51" s="5"/>
      <c r="R51" s="5"/>
      <c r="S51" s="5"/>
    </row>
    <row r="52" spans="2:19">
      <c r="B52" s="5"/>
      <c r="C52" s="5"/>
      <c r="D52" s="5"/>
      <c r="E52" s="5"/>
      <c r="F52" s="5"/>
      <c r="G52" s="5"/>
      <c r="H52" s="5"/>
      <c r="I52" s="5"/>
      <c r="J52" s="5"/>
      <c r="K52" s="12"/>
      <c r="L52" s="5"/>
      <c r="N52" s="5"/>
      <c r="O52" s="5"/>
      <c r="P52" s="5"/>
      <c r="Q52" s="5"/>
      <c r="R52" s="5"/>
      <c r="S52" s="5"/>
    </row>
    <row r="53" spans="2:19">
      <c r="B53" s="5"/>
      <c r="C53" s="5"/>
      <c r="D53" s="5"/>
      <c r="E53" s="5"/>
      <c r="F53" s="5"/>
      <c r="G53" s="5"/>
      <c r="H53" s="5"/>
      <c r="I53" s="5"/>
      <c r="J53" s="5"/>
      <c r="K53" s="12"/>
      <c r="L53" s="5"/>
      <c r="N53" s="5"/>
      <c r="O53" s="5"/>
      <c r="P53" s="5"/>
      <c r="Q53" s="5"/>
      <c r="R53" s="5"/>
      <c r="S53" s="5"/>
    </row>
    <row r="54" spans="2:19">
      <c r="B54" s="5"/>
      <c r="C54" s="5"/>
      <c r="D54" s="5"/>
      <c r="E54" s="5"/>
      <c r="F54" s="5"/>
      <c r="G54" s="5"/>
      <c r="H54" s="5"/>
      <c r="I54" s="5"/>
      <c r="J54" s="5"/>
      <c r="K54" s="12"/>
      <c r="L54" s="5"/>
      <c r="N54" s="5"/>
      <c r="O54" s="5"/>
      <c r="P54" s="5"/>
      <c r="Q54" s="5"/>
      <c r="R54" s="5"/>
      <c r="S54" s="5"/>
    </row>
    <row r="55" spans="2:19">
      <c r="B55" s="5"/>
      <c r="C55" s="5"/>
      <c r="D55" s="5"/>
      <c r="E55" s="5"/>
      <c r="F55" s="5"/>
      <c r="G55" s="5"/>
      <c r="H55" s="5"/>
      <c r="I55" s="5"/>
      <c r="J55" s="5"/>
      <c r="K55" s="12"/>
      <c r="L55" s="5"/>
      <c r="N55" s="5"/>
      <c r="O55" s="5"/>
      <c r="P55" s="5"/>
      <c r="Q55" s="5"/>
      <c r="R55" s="5"/>
      <c r="S55" s="5"/>
    </row>
    <row r="56" spans="2:19">
      <c r="B56" s="5"/>
      <c r="C56" s="5"/>
      <c r="D56" s="5"/>
      <c r="E56" s="5"/>
      <c r="F56" s="5"/>
      <c r="G56" s="5"/>
      <c r="H56" s="5"/>
      <c r="I56" s="5"/>
      <c r="J56" s="5"/>
      <c r="K56" s="12"/>
      <c r="L56" s="5"/>
      <c r="N56" s="5"/>
      <c r="O56" s="5"/>
      <c r="P56" s="5"/>
      <c r="Q56" s="5"/>
      <c r="R56" s="5"/>
      <c r="S56" s="5"/>
    </row>
    <row r="57" spans="2:19">
      <c r="B57" s="5"/>
      <c r="C57" s="5"/>
      <c r="D57" s="5"/>
      <c r="E57" s="5"/>
      <c r="F57" s="5"/>
      <c r="G57" s="5"/>
      <c r="H57" s="5"/>
      <c r="I57" s="5"/>
      <c r="J57" s="5"/>
      <c r="K57" s="12"/>
      <c r="L57" s="5"/>
      <c r="N57" s="5"/>
      <c r="O57" s="5"/>
      <c r="P57" s="5"/>
      <c r="Q57" s="5"/>
      <c r="R57" s="5"/>
      <c r="S57" s="5"/>
    </row>
    <row r="58" spans="2:19">
      <c r="B58" s="5"/>
      <c r="C58" s="5"/>
      <c r="D58" s="5"/>
      <c r="E58" s="5"/>
      <c r="F58" s="5"/>
      <c r="G58" s="5"/>
      <c r="H58" s="5"/>
      <c r="I58" s="5"/>
      <c r="J58" s="5"/>
      <c r="K58" s="12"/>
      <c r="L58" s="5"/>
      <c r="N58" s="5"/>
      <c r="O58" s="5"/>
      <c r="P58" s="5"/>
      <c r="Q58" s="5"/>
      <c r="R58" s="5"/>
      <c r="S58" s="5"/>
    </row>
    <row r="59" spans="2:19">
      <c r="B59" s="5"/>
      <c r="C59" s="5"/>
      <c r="D59" s="5"/>
      <c r="E59" s="5"/>
      <c r="F59" s="5"/>
      <c r="G59" s="5"/>
      <c r="H59" s="5"/>
      <c r="I59" s="5"/>
      <c r="J59" s="5"/>
      <c r="K59" s="12"/>
      <c r="L59" s="5"/>
      <c r="N59" s="5"/>
      <c r="O59" s="5"/>
      <c r="P59" s="5"/>
      <c r="Q59" s="5"/>
      <c r="R59" s="5"/>
      <c r="S59" s="5"/>
    </row>
    <row r="60" spans="2:19">
      <c r="B60" s="5"/>
      <c r="C60" s="5"/>
      <c r="D60" s="5"/>
      <c r="E60" s="5"/>
      <c r="F60" s="5"/>
      <c r="G60" s="5"/>
      <c r="H60" s="5"/>
      <c r="I60" s="5"/>
      <c r="J60" s="5"/>
      <c r="K60" s="12"/>
      <c r="L60" s="5"/>
      <c r="N60" s="5"/>
      <c r="O60" s="5"/>
      <c r="P60" s="5"/>
      <c r="Q60" s="5"/>
      <c r="R60" s="5"/>
      <c r="S60" s="5"/>
    </row>
    <row r="61" spans="2:19">
      <c r="B61" s="5"/>
      <c r="C61" s="5"/>
      <c r="D61" s="5"/>
      <c r="E61" s="5"/>
      <c r="F61" s="5"/>
      <c r="G61" s="5"/>
      <c r="H61" s="5"/>
      <c r="I61" s="5"/>
      <c r="J61" s="5"/>
      <c r="K61" s="12"/>
      <c r="L61" s="5"/>
      <c r="N61" s="5"/>
      <c r="O61" s="5"/>
      <c r="P61" s="5"/>
      <c r="Q61" s="5"/>
      <c r="R61" s="5"/>
      <c r="S61" s="5"/>
    </row>
    <row r="62" spans="2:19">
      <c r="B62" s="5"/>
      <c r="C62" s="5"/>
      <c r="D62" s="5"/>
      <c r="E62" s="5"/>
      <c r="F62" s="5"/>
      <c r="G62" s="5"/>
      <c r="H62" s="5"/>
      <c r="I62" s="5"/>
      <c r="J62" s="5"/>
      <c r="K62" s="12"/>
      <c r="L62" s="5"/>
      <c r="N62" s="5"/>
      <c r="O62" s="5"/>
      <c r="P62" s="5"/>
      <c r="Q62" s="5"/>
      <c r="R62" s="5"/>
      <c r="S62" s="5"/>
    </row>
    <row r="63" spans="2:19">
      <c r="B63" s="5"/>
      <c r="C63" s="5"/>
      <c r="D63" s="5"/>
      <c r="E63" s="5"/>
      <c r="F63" s="5"/>
      <c r="G63" s="5"/>
      <c r="H63" s="5"/>
      <c r="I63" s="5"/>
      <c r="J63" s="5"/>
      <c r="K63" s="12"/>
      <c r="L63" s="5"/>
      <c r="N63" s="5"/>
      <c r="O63" s="5"/>
      <c r="P63" s="5"/>
      <c r="Q63" s="5"/>
      <c r="R63" s="5"/>
      <c r="S63" s="5"/>
    </row>
    <row r="64" spans="2:19">
      <c r="B64" s="5"/>
      <c r="C64" s="5"/>
      <c r="D64" s="5"/>
      <c r="E64" s="5"/>
      <c r="F64" s="5"/>
      <c r="G64" s="5"/>
      <c r="H64" s="5"/>
      <c r="I64" s="5"/>
      <c r="J64" s="5"/>
      <c r="K64" s="12"/>
      <c r="L64" s="5"/>
      <c r="N64" s="5"/>
      <c r="O64" s="5"/>
      <c r="P64" s="5"/>
      <c r="Q64" s="5"/>
      <c r="R64" s="5"/>
      <c r="S64" s="5"/>
    </row>
    <row r="65" spans="2:19">
      <c r="B65" s="5"/>
      <c r="C65" s="5"/>
      <c r="D65" s="5"/>
      <c r="E65" s="5"/>
      <c r="F65" s="5"/>
      <c r="G65" s="5"/>
      <c r="H65" s="5"/>
      <c r="I65" s="5"/>
      <c r="J65" s="5"/>
      <c r="K65" s="12"/>
      <c r="L65" s="5"/>
      <c r="N65" s="5"/>
      <c r="O65" s="5"/>
      <c r="P65" s="5"/>
      <c r="Q65" s="5"/>
      <c r="R65" s="5"/>
      <c r="S65" s="5"/>
    </row>
    <row r="66" spans="2:19">
      <c r="B66" s="5"/>
      <c r="C66" s="5"/>
      <c r="D66" s="5"/>
      <c r="E66" s="5"/>
      <c r="F66" s="5"/>
      <c r="G66" s="5"/>
      <c r="H66" s="5"/>
      <c r="I66" s="5"/>
      <c r="J66" s="5"/>
      <c r="K66" s="12"/>
      <c r="L66" s="5"/>
      <c r="N66" s="5"/>
      <c r="O66" s="5"/>
      <c r="P66" s="5"/>
      <c r="Q66" s="5"/>
      <c r="R66" s="5"/>
      <c r="S66" s="5"/>
    </row>
    <row r="67" spans="2:19">
      <c r="B67" s="5"/>
      <c r="C67" s="5"/>
      <c r="D67" s="5"/>
      <c r="E67" s="5"/>
      <c r="F67" s="5"/>
      <c r="G67" s="5"/>
      <c r="H67" s="5"/>
      <c r="I67" s="5"/>
      <c r="J67" s="5"/>
      <c r="K67" s="12"/>
      <c r="L67" s="5"/>
      <c r="N67" s="5"/>
      <c r="O67" s="5"/>
      <c r="P67" s="5"/>
      <c r="Q67" s="5"/>
      <c r="R67" s="5"/>
      <c r="S67" s="5"/>
    </row>
    <row r="68" spans="2:19">
      <c r="B68" s="5"/>
      <c r="C68" s="5"/>
      <c r="D68" s="5"/>
      <c r="E68" s="5"/>
      <c r="F68" s="5"/>
      <c r="G68" s="5"/>
      <c r="H68" s="5"/>
      <c r="I68" s="5"/>
      <c r="J68" s="5"/>
      <c r="K68" s="12"/>
      <c r="L68" s="5"/>
      <c r="N68" s="5"/>
      <c r="O68" s="5"/>
      <c r="P68" s="5"/>
      <c r="Q68" s="5"/>
      <c r="R68" s="5"/>
      <c r="S68" s="5"/>
    </row>
    <row r="69" spans="2:19">
      <c r="B69" s="5"/>
      <c r="C69" s="5"/>
      <c r="D69" s="5"/>
      <c r="E69" s="5"/>
      <c r="F69" s="5"/>
      <c r="G69" s="5"/>
      <c r="H69" s="5"/>
      <c r="I69" s="5"/>
      <c r="J69" s="5"/>
      <c r="K69" s="12"/>
      <c r="L69" s="5"/>
      <c r="N69" s="5"/>
      <c r="O69" s="5"/>
      <c r="P69" s="5"/>
      <c r="Q69" s="5"/>
      <c r="R69" s="5"/>
      <c r="S69" s="5"/>
    </row>
    <row r="70" spans="2:19">
      <c r="B70" s="5"/>
      <c r="C70" s="5"/>
      <c r="D70" s="5"/>
      <c r="E70" s="5"/>
      <c r="F70" s="5"/>
      <c r="G70" s="5"/>
      <c r="H70" s="5"/>
      <c r="I70" s="5"/>
      <c r="J70" s="5"/>
      <c r="K70" s="12"/>
      <c r="L70" s="5"/>
      <c r="N70" s="5"/>
      <c r="O70" s="5"/>
      <c r="P70" s="5"/>
      <c r="Q70" s="5"/>
      <c r="R70" s="5"/>
      <c r="S70" s="5"/>
    </row>
    <row r="71" spans="2:19">
      <c r="B71" s="5"/>
      <c r="C71" s="5"/>
      <c r="D71" s="5"/>
      <c r="E71" s="5"/>
      <c r="F71" s="5"/>
      <c r="G71" s="5"/>
      <c r="H71" s="5"/>
      <c r="I71" s="5"/>
      <c r="J71" s="5"/>
      <c r="K71" s="12"/>
      <c r="L71" s="5"/>
      <c r="N71" s="5"/>
      <c r="O71" s="5"/>
      <c r="P71" s="5"/>
      <c r="Q71" s="5"/>
      <c r="R71" s="5"/>
      <c r="S71" s="5"/>
    </row>
    <row r="72" spans="2:19">
      <c r="B72" s="5"/>
      <c r="C72" s="5"/>
      <c r="D72" s="5"/>
      <c r="E72" s="5"/>
      <c r="F72" s="5"/>
      <c r="G72" s="5"/>
      <c r="H72" s="5"/>
      <c r="I72" s="5"/>
      <c r="J72" s="5"/>
      <c r="K72" s="12"/>
      <c r="L72" s="5"/>
      <c r="N72" s="5"/>
      <c r="O72" s="5"/>
      <c r="P72" s="5"/>
      <c r="Q72" s="5"/>
      <c r="R72" s="5"/>
      <c r="S72" s="5"/>
    </row>
    <row r="73" spans="2:19">
      <c r="B73" s="5"/>
      <c r="C73" s="5"/>
      <c r="D73" s="5"/>
      <c r="E73" s="5"/>
      <c r="F73" s="5"/>
      <c r="G73" s="5"/>
      <c r="H73" s="5"/>
      <c r="I73" s="5"/>
      <c r="J73" s="5"/>
      <c r="K73" s="12"/>
      <c r="L73" s="5"/>
      <c r="N73" s="5"/>
      <c r="O73" s="5"/>
      <c r="P73" s="5"/>
      <c r="Q73" s="5"/>
      <c r="R73" s="5"/>
      <c r="S73" s="5"/>
    </row>
    <row r="74" spans="2:19">
      <c r="B74" s="5"/>
      <c r="C74" s="5"/>
      <c r="D74" s="5"/>
      <c r="E74" s="5"/>
      <c r="F74" s="5"/>
      <c r="G74" s="5"/>
      <c r="H74" s="5"/>
      <c r="I74" s="5"/>
      <c r="J74" s="5"/>
      <c r="K74" s="12"/>
      <c r="L74" s="5"/>
      <c r="N74" s="5"/>
      <c r="O74" s="5"/>
      <c r="P74" s="5"/>
      <c r="Q74" s="5"/>
      <c r="R74" s="5"/>
      <c r="S74" s="5"/>
    </row>
    <row r="75" spans="2:19">
      <c r="B75" s="5"/>
      <c r="C75" s="5"/>
      <c r="D75" s="5"/>
      <c r="E75" s="5"/>
      <c r="F75" s="5"/>
      <c r="G75" s="5"/>
      <c r="H75" s="5"/>
      <c r="I75" s="5"/>
      <c r="J75" s="5"/>
      <c r="K75" s="12"/>
      <c r="L75" s="5"/>
      <c r="N75" s="5"/>
      <c r="O75" s="5"/>
      <c r="P75" s="5"/>
      <c r="Q75" s="5"/>
      <c r="R75" s="5"/>
      <c r="S75" s="5"/>
    </row>
    <row r="76" spans="2:19">
      <c r="B76" s="5"/>
      <c r="C76" s="5"/>
      <c r="D76" s="5"/>
      <c r="E76" s="5"/>
      <c r="F76" s="5"/>
      <c r="G76" s="5"/>
      <c r="H76" s="5"/>
      <c r="I76" s="5"/>
      <c r="J76" s="5"/>
      <c r="K76" s="12"/>
      <c r="L76" s="5"/>
      <c r="N76" s="5"/>
      <c r="O76" s="5"/>
      <c r="P76" s="5"/>
      <c r="Q76" s="5"/>
      <c r="R76" s="5"/>
      <c r="S76" s="5"/>
    </row>
    <row r="77" spans="2:19">
      <c r="B77" s="5"/>
      <c r="C77" s="5"/>
      <c r="D77" s="5"/>
      <c r="E77" s="5"/>
      <c r="F77" s="5"/>
      <c r="G77" s="5"/>
      <c r="H77" s="5"/>
      <c r="I77" s="5"/>
      <c r="J77" s="5"/>
      <c r="K77" s="12"/>
      <c r="L77" s="5"/>
      <c r="N77" s="5"/>
      <c r="O77" s="5"/>
      <c r="P77" s="5"/>
      <c r="Q77" s="5"/>
      <c r="R77" s="5"/>
      <c r="S77" s="5"/>
    </row>
    <row r="78" spans="2:19">
      <c r="B78" s="5"/>
      <c r="C78" s="5"/>
      <c r="D78" s="5"/>
      <c r="E78" s="5"/>
      <c r="F78" s="5"/>
      <c r="G78" s="5"/>
      <c r="H78" s="5"/>
      <c r="I78" s="5"/>
      <c r="J78" s="5"/>
      <c r="K78" s="12"/>
      <c r="L78" s="5"/>
      <c r="N78" s="5"/>
      <c r="O78" s="5"/>
      <c r="P78" s="5"/>
      <c r="Q78" s="5"/>
      <c r="R78" s="5"/>
      <c r="S78" s="5"/>
    </row>
    <row r="79" spans="2:19">
      <c r="B79" s="5"/>
      <c r="C79" s="5"/>
      <c r="D79" s="5"/>
      <c r="E79" s="5"/>
      <c r="F79" s="5"/>
      <c r="G79" s="5"/>
      <c r="H79" s="5"/>
      <c r="I79" s="5"/>
      <c r="J79" s="5"/>
      <c r="K79" s="12"/>
      <c r="L79" s="5"/>
      <c r="N79" s="5"/>
      <c r="O79" s="5"/>
      <c r="P79" s="5"/>
      <c r="Q79" s="5"/>
      <c r="R79" s="5"/>
      <c r="S79" s="5"/>
    </row>
    <row r="80" spans="2:19">
      <c r="B80" s="5"/>
      <c r="C80" s="5"/>
      <c r="D80" s="5"/>
      <c r="E80" s="5"/>
      <c r="F80" s="5"/>
      <c r="G80" s="5"/>
      <c r="H80" s="5"/>
      <c r="I80" s="5"/>
      <c r="J80" s="5"/>
      <c r="K80" s="12"/>
      <c r="L80" s="5"/>
      <c r="N80" s="5"/>
      <c r="O80" s="5"/>
      <c r="P80" s="5"/>
      <c r="Q80" s="5"/>
      <c r="R80" s="5"/>
      <c r="S80" s="5"/>
    </row>
    <row r="81" spans="2:19">
      <c r="B81" s="5"/>
      <c r="C81" s="5"/>
      <c r="D81" s="5"/>
      <c r="E81" s="5"/>
      <c r="F81" s="5"/>
      <c r="G81" s="5"/>
      <c r="H81" s="5"/>
      <c r="I81" s="5"/>
      <c r="J81" s="5"/>
      <c r="K81" s="12"/>
      <c r="L81" s="5"/>
      <c r="N81" s="5"/>
      <c r="O81" s="5"/>
      <c r="P81" s="5"/>
      <c r="Q81" s="5"/>
      <c r="R81" s="5"/>
      <c r="S81" s="5"/>
    </row>
    <row r="82" spans="2:19">
      <c r="B82" s="5"/>
      <c r="C82" s="5"/>
      <c r="D82" s="5"/>
      <c r="E82" s="5"/>
      <c r="F82" s="5"/>
      <c r="G82" s="5"/>
      <c r="H82" s="5"/>
      <c r="I82" s="5"/>
      <c r="J82" s="5"/>
      <c r="K82" s="12"/>
      <c r="L82" s="5"/>
      <c r="N82" s="5"/>
      <c r="O82" s="5"/>
      <c r="P82" s="5"/>
      <c r="Q82" s="5"/>
      <c r="R82" s="5"/>
      <c r="S82" s="5"/>
    </row>
    <row r="83" spans="2:19">
      <c r="B83" s="5"/>
      <c r="C83" s="5"/>
      <c r="D83" s="5"/>
      <c r="E83" s="5"/>
      <c r="F83" s="5"/>
      <c r="G83" s="5"/>
      <c r="H83" s="5"/>
      <c r="I83" s="5"/>
      <c r="J83" s="5"/>
      <c r="K83" s="12"/>
      <c r="L83" s="5"/>
      <c r="N83" s="5"/>
      <c r="O83" s="5"/>
      <c r="P83" s="5"/>
      <c r="Q83" s="5"/>
      <c r="R83" s="5"/>
      <c r="S83" s="5"/>
    </row>
    <row r="84" spans="2:19">
      <c r="B84" s="5"/>
      <c r="C84" s="5"/>
      <c r="D84" s="5"/>
      <c r="E84" s="5"/>
      <c r="F84" s="5"/>
      <c r="G84" s="5"/>
      <c r="H84" s="5"/>
      <c r="I84" s="5"/>
      <c r="J84" s="5"/>
      <c r="K84" s="12"/>
      <c r="L84" s="5"/>
      <c r="N84" s="5"/>
      <c r="O84" s="5"/>
      <c r="P84" s="5"/>
      <c r="Q84" s="5"/>
      <c r="R84" s="5"/>
      <c r="S84" s="5"/>
    </row>
    <row r="85" spans="2:19">
      <c r="B85" s="5"/>
      <c r="C85" s="5"/>
      <c r="D85" s="5"/>
      <c r="E85" s="5"/>
      <c r="F85" s="5"/>
      <c r="G85" s="5"/>
      <c r="H85" s="5"/>
      <c r="I85" s="5"/>
      <c r="J85" s="5"/>
      <c r="K85" s="12"/>
      <c r="L85" s="5"/>
      <c r="N85" s="5"/>
      <c r="O85" s="5"/>
      <c r="P85" s="5"/>
      <c r="Q85" s="5"/>
      <c r="R85" s="5"/>
      <c r="S85" s="5"/>
    </row>
    <row r="86" spans="2:19">
      <c r="B86" s="5"/>
      <c r="C86" s="5"/>
      <c r="D86" s="5"/>
      <c r="E86" s="5"/>
      <c r="F86" s="5"/>
      <c r="G86" s="5"/>
      <c r="H86" s="5"/>
      <c r="I86" s="5"/>
      <c r="J86" s="5"/>
      <c r="K86" s="12"/>
      <c r="L86" s="5"/>
      <c r="N86" s="5"/>
      <c r="O86" s="5"/>
      <c r="P86" s="5"/>
      <c r="Q86" s="5"/>
      <c r="R86" s="5"/>
      <c r="S86" s="5"/>
    </row>
    <row r="87" spans="2:19">
      <c r="B87" s="5"/>
      <c r="C87" s="5"/>
      <c r="D87" s="5"/>
      <c r="E87" s="5"/>
      <c r="F87" s="5"/>
      <c r="G87" s="5"/>
      <c r="H87" s="5"/>
      <c r="I87" s="5"/>
      <c r="J87" s="5"/>
      <c r="K87" s="12"/>
      <c r="L87" s="5"/>
      <c r="N87" s="5"/>
      <c r="O87" s="5"/>
      <c r="P87" s="5"/>
      <c r="Q87" s="5"/>
      <c r="R87" s="5"/>
      <c r="S87" s="5"/>
    </row>
    <row r="88" spans="2:19">
      <c r="B88" s="5"/>
      <c r="C88" s="5"/>
      <c r="D88" s="5"/>
      <c r="E88" s="5"/>
      <c r="F88" s="5"/>
      <c r="G88" s="5"/>
      <c r="H88" s="5"/>
      <c r="I88" s="5"/>
      <c r="J88" s="5"/>
      <c r="K88" s="12"/>
      <c r="L88" s="5"/>
      <c r="N88" s="5"/>
      <c r="O88" s="5"/>
      <c r="P88" s="5"/>
      <c r="Q88" s="5"/>
      <c r="R88" s="5"/>
      <c r="S88" s="5"/>
    </row>
    <row r="89" spans="2:19">
      <c r="B89" s="5"/>
      <c r="C89" s="5"/>
      <c r="D89" s="5"/>
      <c r="E89" s="5"/>
      <c r="F89" s="5"/>
      <c r="G89" s="5"/>
      <c r="H89" s="5"/>
      <c r="I89" s="5"/>
      <c r="J89" s="5"/>
      <c r="K89" s="12"/>
      <c r="L89" s="5"/>
      <c r="N89" s="5"/>
      <c r="O89" s="5"/>
      <c r="P89" s="5"/>
      <c r="Q89" s="5"/>
      <c r="R89" s="5"/>
      <c r="S89" s="5"/>
    </row>
    <row r="90" spans="2:19">
      <c r="B90" s="5"/>
      <c r="C90" s="5"/>
      <c r="D90" s="5"/>
      <c r="E90" s="5"/>
      <c r="F90" s="5"/>
      <c r="G90" s="5"/>
      <c r="H90" s="5"/>
      <c r="I90" s="5"/>
      <c r="J90" s="5"/>
      <c r="K90" s="12"/>
      <c r="L90" s="5"/>
      <c r="N90" s="5"/>
      <c r="O90" s="5"/>
      <c r="P90" s="5"/>
      <c r="Q90" s="5"/>
      <c r="R90" s="5"/>
      <c r="S90" s="5"/>
    </row>
    <row r="91" spans="2:19">
      <c r="B91" s="5"/>
      <c r="C91" s="5"/>
      <c r="D91" s="5"/>
      <c r="E91" s="5"/>
      <c r="F91" s="5"/>
      <c r="G91" s="5"/>
      <c r="H91" s="5"/>
      <c r="I91" s="5"/>
      <c r="J91" s="5"/>
      <c r="K91" s="12"/>
      <c r="L91" s="5"/>
      <c r="N91" s="5"/>
      <c r="O91" s="5"/>
      <c r="P91" s="5"/>
      <c r="Q91" s="5"/>
      <c r="R91" s="5"/>
      <c r="S91" s="5"/>
    </row>
    <row r="92" spans="2:19">
      <c r="B92" s="5"/>
      <c r="C92" s="5"/>
      <c r="D92" s="5"/>
      <c r="E92" s="5"/>
      <c r="F92" s="5"/>
      <c r="G92" s="5"/>
      <c r="H92" s="5"/>
      <c r="I92" s="5"/>
      <c r="J92" s="5"/>
      <c r="K92" s="12"/>
      <c r="L92" s="5"/>
      <c r="N92" s="5"/>
      <c r="O92" s="5"/>
      <c r="P92" s="5"/>
      <c r="Q92" s="5"/>
      <c r="R92" s="5"/>
      <c r="S92" s="5"/>
    </row>
    <row r="93" spans="2:19">
      <c r="B93" s="5"/>
      <c r="C93" s="5"/>
      <c r="D93" s="5"/>
      <c r="E93" s="5"/>
      <c r="F93" s="5"/>
      <c r="G93" s="5"/>
      <c r="H93" s="5"/>
      <c r="I93" s="5"/>
      <c r="J93" s="5"/>
      <c r="K93" s="12"/>
      <c r="L93" s="5"/>
      <c r="N93" s="5"/>
      <c r="O93" s="5"/>
      <c r="P93" s="5"/>
      <c r="Q93" s="5"/>
      <c r="R93" s="5"/>
      <c r="S93" s="5"/>
    </row>
    <row r="94" spans="2:19">
      <c r="B94" s="5"/>
      <c r="C94" s="5"/>
      <c r="D94" s="5"/>
      <c r="E94" s="5"/>
      <c r="F94" s="5"/>
      <c r="G94" s="5"/>
      <c r="H94" s="5"/>
      <c r="I94" s="5"/>
      <c r="J94" s="5"/>
      <c r="K94" s="12"/>
      <c r="L94" s="5"/>
      <c r="N94" s="5"/>
      <c r="O94" s="5"/>
      <c r="P94" s="5"/>
      <c r="Q94" s="5"/>
      <c r="R94" s="5"/>
      <c r="S94" s="5"/>
    </row>
    <row r="95" spans="2:19">
      <c r="B95" s="5"/>
      <c r="C95" s="5"/>
      <c r="D95" s="5"/>
      <c r="E95" s="5"/>
      <c r="F95" s="5"/>
      <c r="G95" s="5"/>
      <c r="H95" s="5"/>
      <c r="I95" s="5"/>
      <c r="J95" s="5"/>
      <c r="K95" s="12"/>
      <c r="L95" s="5"/>
      <c r="N95" s="5"/>
      <c r="O95" s="5"/>
      <c r="P95" s="5"/>
      <c r="Q95" s="5"/>
      <c r="R95" s="5"/>
      <c r="S95" s="5"/>
    </row>
    <row r="96" spans="2:19">
      <c r="B96" s="5"/>
      <c r="C96" s="5"/>
      <c r="D96" s="5"/>
      <c r="E96" s="5"/>
      <c r="F96" s="5"/>
      <c r="G96" s="5"/>
      <c r="H96" s="5"/>
      <c r="I96" s="5"/>
      <c r="J96" s="5"/>
      <c r="K96" s="12"/>
      <c r="L96" s="5"/>
      <c r="N96" s="5"/>
      <c r="O96" s="5"/>
      <c r="P96" s="5"/>
      <c r="Q96" s="5"/>
      <c r="R96" s="5"/>
      <c r="S96" s="5"/>
    </row>
    <row r="97" spans="2:19">
      <c r="B97" s="5"/>
      <c r="C97" s="5"/>
      <c r="D97" s="5"/>
      <c r="E97" s="5"/>
      <c r="F97" s="5"/>
      <c r="G97" s="5"/>
      <c r="H97" s="5"/>
      <c r="I97" s="5"/>
      <c r="J97" s="5"/>
      <c r="K97" s="12"/>
      <c r="L97" s="5"/>
      <c r="N97" s="5"/>
      <c r="O97" s="5"/>
      <c r="P97" s="5"/>
      <c r="Q97" s="5"/>
      <c r="R97" s="5"/>
      <c r="S97" s="5"/>
    </row>
    <row r="98" spans="2:19">
      <c r="B98" s="5"/>
      <c r="C98" s="5"/>
      <c r="D98" s="5"/>
      <c r="E98" s="5"/>
      <c r="F98" s="5"/>
      <c r="G98" s="5"/>
      <c r="H98" s="5"/>
      <c r="I98" s="5"/>
      <c r="J98" s="5"/>
      <c r="K98" s="12"/>
      <c r="L98" s="5"/>
      <c r="N98" s="5"/>
      <c r="O98" s="5"/>
      <c r="P98" s="5"/>
      <c r="Q98" s="5"/>
      <c r="R98" s="5"/>
      <c r="S98" s="5"/>
    </row>
    <row r="99" spans="2:19">
      <c r="B99" s="5"/>
      <c r="C99" s="5"/>
      <c r="D99" s="5"/>
      <c r="E99" s="5"/>
      <c r="F99" s="5"/>
      <c r="G99" s="5"/>
      <c r="H99" s="5"/>
      <c r="I99" s="5"/>
      <c r="J99" s="5"/>
      <c r="K99" s="12"/>
      <c r="L99" s="5"/>
      <c r="N99" s="5"/>
      <c r="O99" s="5"/>
      <c r="P99" s="5"/>
      <c r="Q99" s="5"/>
      <c r="R99" s="5"/>
      <c r="S99" s="5"/>
    </row>
    <row r="100" spans="2:19">
      <c r="B100" s="5"/>
      <c r="C100" s="5"/>
      <c r="D100" s="5"/>
      <c r="E100" s="5"/>
      <c r="F100" s="5"/>
      <c r="G100" s="5"/>
      <c r="H100" s="5"/>
      <c r="I100" s="5"/>
      <c r="J100" s="5"/>
      <c r="K100" s="12"/>
      <c r="L100" s="5"/>
      <c r="N100" s="5"/>
      <c r="O100" s="5"/>
      <c r="P100" s="5"/>
      <c r="Q100" s="5"/>
      <c r="R100" s="5"/>
      <c r="S100" s="5"/>
    </row>
    <row r="101" spans="2:19">
      <c r="B101" s="5"/>
      <c r="C101" s="5"/>
      <c r="D101" s="5"/>
      <c r="E101" s="5"/>
      <c r="F101" s="5"/>
      <c r="G101" s="5"/>
      <c r="H101" s="5"/>
      <c r="I101" s="5"/>
      <c r="J101" s="5"/>
      <c r="K101" s="12"/>
      <c r="L101" s="5"/>
      <c r="N101" s="5"/>
      <c r="O101" s="5"/>
      <c r="P101" s="5"/>
      <c r="Q101" s="5"/>
      <c r="R101" s="5"/>
      <c r="S101" s="5"/>
    </row>
    <row r="102" spans="2:19">
      <c r="B102" s="5"/>
      <c r="C102" s="5"/>
      <c r="D102" s="5"/>
      <c r="E102" s="5"/>
      <c r="F102" s="5"/>
      <c r="G102" s="5"/>
      <c r="H102" s="5"/>
      <c r="I102" s="5"/>
      <c r="J102" s="5"/>
      <c r="K102" s="12"/>
      <c r="L102" s="5"/>
      <c r="N102" s="5"/>
      <c r="O102" s="5"/>
      <c r="P102" s="5"/>
      <c r="Q102" s="5"/>
      <c r="R102" s="5"/>
      <c r="S102" s="5"/>
    </row>
    <row r="103" spans="2:19">
      <c r="B103" s="5"/>
      <c r="C103" s="5"/>
      <c r="D103" s="5"/>
      <c r="E103" s="5"/>
      <c r="F103" s="5"/>
      <c r="G103" s="5"/>
      <c r="H103" s="5"/>
      <c r="I103" s="5"/>
      <c r="J103" s="5"/>
      <c r="K103" s="12"/>
      <c r="L103" s="5"/>
      <c r="N103" s="5"/>
      <c r="O103" s="5"/>
      <c r="P103" s="5"/>
      <c r="Q103" s="5"/>
      <c r="R103" s="5"/>
      <c r="S103" s="5"/>
    </row>
    <row r="104" spans="2:19">
      <c r="B104" s="5"/>
      <c r="C104" s="5"/>
      <c r="D104" s="5"/>
      <c r="E104" s="5"/>
      <c r="F104" s="5"/>
      <c r="G104" s="5"/>
      <c r="H104" s="5"/>
      <c r="I104" s="5"/>
      <c r="J104" s="5"/>
      <c r="K104" s="12"/>
      <c r="L104" s="5"/>
      <c r="N104" s="5"/>
      <c r="O104" s="5"/>
      <c r="P104" s="5"/>
      <c r="Q104" s="5"/>
      <c r="R104" s="5"/>
      <c r="S104" s="5"/>
    </row>
    <row r="105" spans="2:19">
      <c r="B105" s="5"/>
      <c r="C105" s="5"/>
      <c r="D105" s="5"/>
      <c r="E105" s="5"/>
      <c r="F105" s="5"/>
      <c r="G105" s="5"/>
      <c r="H105" s="5"/>
      <c r="I105" s="5"/>
      <c r="J105" s="5"/>
      <c r="K105" s="12"/>
      <c r="L105" s="5"/>
      <c r="N105" s="5"/>
      <c r="O105" s="5"/>
      <c r="P105" s="5"/>
      <c r="Q105" s="5"/>
      <c r="R105" s="5"/>
      <c r="S105" s="5"/>
    </row>
    <row r="106" spans="2:19">
      <c r="B106" s="5"/>
      <c r="C106" s="5"/>
      <c r="D106" s="5"/>
      <c r="E106" s="5"/>
      <c r="F106" s="5"/>
      <c r="G106" s="5"/>
      <c r="H106" s="5"/>
      <c r="I106" s="5"/>
      <c r="J106" s="5"/>
      <c r="K106" s="12"/>
      <c r="L106" s="5"/>
      <c r="N106" s="5"/>
      <c r="O106" s="5"/>
      <c r="P106" s="5"/>
      <c r="Q106" s="5"/>
      <c r="R106" s="5"/>
      <c r="S106" s="5"/>
    </row>
    <row r="107" spans="2:19">
      <c r="B107" s="5"/>
      <c r="C107" s="5"/>
      <c r="D107" s="5"/>
      <c r="E107" s="5"/>
      <c r="F107" s="5"/>
      <c r="G107" s="5"/>
      <c r="H107" s="5"/>
      <c r="I107" s="5"/>
      <c r="J107" s="5"/>
      <c r="K107" s="12"/>
      <c r="L107" s="5"/>
      <c r="N107" s="5"/>
      <c r="O107" s="5"/>
      <c r="P107" s="5"/>
      <c r="Q107" s="5"/>
      <c r="R107" s="5"/>
      <c r="S107" s="5"/>
    </row>
    <row r="108" spans="2:19">
      <c r="B108" s="5"/>
      <c r="C108" s="5"/>
      <c r="D108" s="5"/>
      <c r="E108" s="5"/>
      <c r="F108" s="5"/>
      <c r="G108" s="5"/>
      <c r="H108" s="5"/>
      <c r="I108" s="5"/>
      <c r="J108" s="5"/>
      <c r="K108" s="12"/>
      <c r="L108" s="5"/>
      <c r="N108" s="5"/>
      <c r="O108" s="5"/>
      <c r="P108" s="5"/>
      <c r="Q108" s="5"/>
      <c r="R108" s="5"/>
      <c r="S108" s="5"/>
    </row>
    <row r="109" spans="2:19">
      <c r="B109" s="5"/>
      <c r="C109" s="5"/>
      <c r="D109" s="5"/>
      <c r="E109" s="5"/>
      <c r="F109" s="5"/>
      <c r="G109" s="5"/>
      <c r="H109" s="5"/>
      <c r="I109" s="5"/>
      <c r="J109" s="5"/>
      <c r="K109" s="12"/>
      <c r="L109" s="5"/>
      <c r="N109" s="5"/>
      <c r="O109" s="5"/>
      <c r="P109" s="5"/>
      <c r="Q109" s="5"/>
      <c r="R109" s="5"/>
      <c r="S109" s="5"/>
    </row>
    <row r="110" spans="2:19">
      <c r="B110" s="5"/>
      <c r="C110" s="5"/>
      <c r="D110" s="5"/>
      <c r="E110" s="5"/>
      <c r="F110" s="5"/>
      <c r="G110" s="5"/>
      <c r="H110" s="5"/>
      <c r="I110" s="5"/>
      <c r="J110" s="5"/>
      <c r="K110" s="12"/>
      <c r="L110" s="5"/>
      <c r="N110" s="5"/>
      <c r="O110" s="5"/>
      <c r="P110" s="5"/>
      <c r="Q110" s="5"/>
      <c r="R110" s="5"/>
      <c r="S110" s="5"/>
    </row>
    <row r="111" spans="2:19">
      <c r="B111" s="5"/>
      <c r="C111" s="5"/>
      <c r="D111" s="5"/>
      <c r="E111" s="5"/>
      <c r="F111" s="5"/>
      <c r="G111" s="5"/>
      <c r="H111" s="5"/>
      <c r="I111" s="5"/>
      <c r="J111" s="5"/>
      <c r="K111" s="12"/>
      <c r="L111" s="5"/>
      <c r="N111" s="5"/>
      <c r="O111" s="5"/>
      <c r="P111" s="5"/>
      <c r="Q111" s="5"/>
      <c r="R111" s="5"/>
      <c r="S111" s="5"/>
    </row>
    <row r="112" spans="2:19">
      <c r="B112" s="5"/>
      <c r="C112" s="5"/>
      <c r="D112" s="5"/>
      <c r="E112" s="5"/>
      <c r="F112" s="5"/>
      <c r="G112" s="5"/>
      <c r="H112" s="5"/>
      <c r="I112" s="5"/>
      <c r="J112" s="5"/>
      <c r="K112" s="12"/>
      <c r="L112" s="5"/>
      <c r="N112" s="5"/>
      <c r="O112" s="5"/>
      <c r="P112" s="5"/>
      <c r="Q112" s="5"/>
      <c r="R112" s="5"/>
      <c r="S112" s="5"/>
    </row>
    <row r="113" spans="2:19">
      <c r="B113" s="5"/>
      <c r="C113" s="5"/>
      <c r="D113" s="5"/>
      <c r="E113" s="5"/>
      <c r="F113" s="5"/>
      <c r="G113" s="5"/>
      <c r="H113" s="5"/>
      <c r="I113" s="5"/>
      <c r="J113" s="5"/>
      <c r="K113" s="12"/>
      <c r="L113" s="5"/>
      <c r="N113" s="5"/>
      <c r="O113" s="5"/>
      <c r="P113" s="5"/>
      <c r="Q113" s="5"/>
      <c r="R113" s="5"/>
      <c r="S113" s="5"/>
    </row>
    <row r="114" spans="2:19">
      <c r="B114" s="5"/>
      <c r="C114" s="5"/>
      <c r="D114" s="5"/>
      <c r="E114" s="5"/>
      <c r="F114" s="5"/>
      <c r="G114" s="5"/>
      <c r="H114" s="5"/>
      <c r="I114" s="5"/>
      <c r="J114" s="5"/>
      <c r="K114" s="12"/>
      <c r="L114" s="5"/>
      <c r="N114" s="5"/>
      <c r="O114" s="5"/>
      <c r="P114" s="5"/>
      <c r="Q114" s="5"/>
      <c r="R114" s="5"/>
      <c r="S114" s="5"/>
    </row>
    <row r="115" spans="2:19">
      <c r="B115" s="5"/>
      <c r="C115" s="5"/>
      <c r="D115" s="5"/>
      <c r="E115" s="5"/>
      <c r="F115" s="5"/>
      <c r="G115" s="5"/>
      <c r="H115" s="5"/>
      <c r="I115" s="5"/>
      <c r="J115" s="5"/>
      <c r="K115" s="12"/>
      <c r="L115" s="5"/>
      <c r="N115" s="5"/>
      <c r="O115" s="5"/>
      <c r="P115" s="5"/>
      <c r="Q115" s="5"/>
      <c r="R115" s="5"/>
      <c r="S115" s="5"/>
    </row>
    <row r="116" spans="2:19">
      <c r="B116" s="5"/>
      <c r="C116" s="5"/>
      <c r="D116" s="5"/>
      <c r="E116" s="5"/>
      <c r="F116" s="5"/>
      <c r="G116" s="5"/>
      <c r="H116" s="5"/>
      <c r="I116" s="5"/>
      <c r="J116" s="5"/>
      <c r="K116" s="12"/>
      <c r="L116" s="5"/>
      <c r="N116" s="5"/>
      <c r="O116" s="5"/>
      <c r="P116" s="5"/>
      <c r="Q116" s="5"/>
      <c r="R116" s="5"/>
      <c r="S116" s="5"/>
    </row>
    <row r="117" spans="2:19">
      <c r="B117" s="5"/>
      <c r="C117" s="5"/>
      <c r="D117" s="5"/>
      <c r="E117" s="5"/>
      <c r="F117" s="5"/>
      <c r="G117" s="5"/>
      <c r="H117" s="5"/>
      <c r="I117" s="5"/>
      <c r="J117" s="5"/>
      <c r="K117" s="12"/>
      <c r="L117" s="5"/>
      <c r="N117" s="5"/>
      <c r="O117" s="5"/>
      <c r="P117" s="5"/>
      <c r="Q117" s="5"/>
      <c r="R117" s="5"/>
      <c r="S117" s="5"/>
    </row>
    <row r="118" spans="2:19">
      <c r="B118" s="5"/>
      <c r="C118" s="5"/>
      <c r="D118" s="5"/>
      <c r="E118" s="5"/>
      <c r="F118" s="5"/>
      <c r="G118" s="5"/>
      <c r="H118" s="5"/>
      <c r="I118" s="5"/>
      <c r="J118" s="5"/>
      <c r="K118" s="12"/>
      <c r="L118" s="5"/>
      <c r="N118" s="5"/>
      <c r="O118" s="5"/>
      <c r="P118" s="5"/>
      <c r="Q118" s="5"/>
      <c r="R118" s="5"/>
      <c r="S118" s="5"/>
    </row>
    <row r="119" spans="2:19">
      <c r="B119" s="5"/>
      <c r="C119" s="5"/>
      <c r="D119" s="5"/>
      <c r="E119" s="5"/>
      <c r="F119" s="5"/>
      <c r="G119" s="5"/>
      <c r="H119" s="5"/>
      <c r="I119" s="5"/>
      <c r="J119" s="5"/>
      <c r="K119" s="12"/>
      <c r="L119" s="5"/>
      <c r="N119" s="5"/>
      <c r="O119" s="5"/>
      <c r="P119" s="5"/>
      <c r="Q119" s="5"/>
      <c r="R119" s="5"/>
      <c r="S119" s="5"/>
    </row>
    <row r="120" spans="2:19">
      <c r="B120" s="5"/>
      <c r="C120" s="5"/>
      <c r="D120" s="5"/>
      <c r="E120" s="5"/>
      <c r="F120" s="5"/>
      <c r="G120" s="5"/>
      <c r="H120" s="5"/>
      <c r="I120" s="5"/>
      <c r="J120" s="5"/>
      <c r="K120" s="12"/>
      <c r="L120" s="5"/>
      <c r="N120" s="5"/>
      <c r="O120" s="5"/>
      <c r="P120" s="5"/>
      <c r="Q120" s="5"/>
      <c r="R120" s="5"/>
      <c r="S120" s="5"/>
    </row>
    <row r="121" spans="2:19">
      <c r="B121" s="5"/>
      <c r="C121" s="5"/>
      <c r="D121" s="5"/>
      <c r="E121" s="5"/>
      <c r="F121" s="5"/>
      <c r="G121" s="5"/>
      <c r="H121" s="5"/>
      <c r="I121" s="5"/>
      <c r="J121" s="5"/>
      <c r="K121" s="12"/>
      <c r="L121" s="5"/>
      <c r="N121" s="5"/>
      <c r="O121" s="5"/>
      <c r="P121" s="5"/>
      <c r="Q121" s="5"/>
      <c r="R121" s="5"/>
      <c r="S121" s="5"/>
    </row>
    <row r="122" spans="2:19">
      <c r="B122" s="5"/>
      <c r="C122" s="5"/>
      <c r="D122" s="5"/>
      <c r="E122" s="5"/>
      <c r="F122" s="5"/>
      <c r="G122" s="5"/>
      <c r="H122" s="5"/>
      <c r="I122" s="5"/>
      <c r="J122" s="5"/>
      <c r="K122" s="12"/>
      <c r="L122" s="5"/>
      <c r="N122" s="5"/>
      <c r="O122" s="5"/>
      <c r="P122" s="5"/>
      <c r="Q122" s="5"/>
      <c r="R122" s="5"/>
      <c r="S122" s="5"/>
    </row>
    <row r="123" spans="2:19">
      <c r="B123" s="5"/>
      <c r="C123" s="5"/>
      <c r="D123" s="5"/>
      <c r="E123" s="5"/>
      <c r="F123" s="5"/>
      <c r="G123" s="5"/>
      <c r="H123" s="5"/>
      <c r="I123" s="5"/>
      <c r="J123" s="5"/>
      <c r="K123" s="12"/>
      <c r="L123" s="5"/>
      <c r="N123" s="5"/>
      <c r="O123" s="5"/>
      <c r="P123" s="5"/>
      <c r="Q123" s="5"/>
      <c r="R123" s="5"/>
      <c r="S123" s="5"/>
    </row>
    <row r="124" spans="2:19">
      <c r="B124" s="5"/>
      <c r="C124" s="5"/>
      <c r="D124" s="5"/>
      <c r="E124" s="5"/>
      <c r="F124" s="5"/>
      <c r="G124" s="5"/>
      <c r="H124" s="5"/>
      <c r="I124" s="5"/>
      <c r="J124" s="5"/>
      <c r="K124" s="12"/>
      <c r="L124" s="5"/>
      <c r="N124" s="5"/>
      <c r="O124" s="5"/>
      <c r="P124" s="5"/>
      <c r="Q124" s="5"/>
      <c r="R124" s="5"/>
      <c r="S124" s="5"/>
    </row>
    <row r="125" spans="2:19">
      <c r="B125" s="5"/>
      <c r="C125" s="5"/>
      <c r="D125" s="5"/>
      <c r="E125" s="5"/>
      <c r="F125" s="5"/>
      <c r="G125" s="5"/>
      <c r="H125" s="5"/>
      <c r="I125" s="5"/>
      <c r="J125" s="5"/>
      <c r="K125" s="12"/>
      <c r="L125" s="5"/>
      <c r="N125" s="5"/>
      <c r="O125" s="5"/>
      <c r="P125" s="5"/>
      <c r="Q125" s="5"/>
      <c r="R125" s="5"/>
      <c r="S125" s="5"/>
    </row>
    <row r="126" spans="2:19">
      <c r="B126" s="5"/>
      <c r="C126" s="5"/>
      <c r="D126" s="5"/>
      <c r="E126" s="5"/>
      <c r="F126" s="5"/>
      <c r="G126" s="5"/>
      <c r="H126" s="5"/>
      <c r="I126" s="5"/>
      <c r="J126" s="5"/>
      <c r="K126" s="12"/>
      <c r="L126" s="5"/>
      <c r="N126" s="5"/>
      <c r="O126" s="5"/>
      <c r="P126" s="5"/>
      <c r="Q126" s="5"/>
      <c r="R126" s="5"/>
      <c r="S126" s="5"/>
    </row>
    <row r="127" spans="2:19">
      <c r="B127" s="5"/>
      <c r="C127" s="5"/>
      <c r="D127" s="5"/>
      <c r="E127" s="5"/>
      <c r="F127" s="5"/>
      <c r="G127" s="5"/>
      <c r="H127" s="5"/>
      <c r="I127" s="5"/>
      <c r="J127" s="5"/>
      <c r="K127" s="12"/>
      <c r="L127" s="5"/>
      <c r="N127" s="5"/>
      <c r="O127" s="5"/>
      <c r="P127" s="5"/>
      <c r="Q127" s="5"/>
      <c r="R127" s="5"/>
      <c r="S127" s="5"/>
    </row>
    <row r="128" spans="2:19">
      <c r="B128" s="5"/>
      <c r="C128" s="5"/>
      <c r="D128" s="5"/>
      <c r="E128" s="5"/>
      <c r="F128" s="5"/>
      <c r="G128" s="5"/>
      <c r="H128" s="5"/>
      <c r="I128" s="5"/>
      <c r="J128" s="5"/>
      <c r="K128" s="12"/>
      <c r="L128" s="5"/>
      <c r="N128" s="5"/>
      <c r="O128" s="5"/>
      <c r="P128" s="5"/>
      <c r="Q128" s="5"/>
      <c r="R128" s="5"/>
      <c r="S128" s="5"/>
    </row>
    <row r="129" spans="2:19">
      <c r="B129" s="5"/>
      <c r="C129" s="5"/>
      <c r="D129" s="5"/>
      <c r="E129" s="5"/>
      <c r="F129" s="5"/>
      <c r="G129" s="5"/>
      <c r="H129" s="5"/>
      <c r="I129" s="5"/>
      <c r="J129" s="5"/>
      <c r="K129" s="12"/>
      <c r="L129" s="5"/>
      <c r="N129" s="5"/>
      <c r="O129" s="5"/>
      <c r="P129" s="5"/>
      <c r="Q129" s="5"/>
      <c r="R129" s="5"/>
      <c r="S129" s="5"/>
    </row>
    <row r="130" spans="2:19">
      <c r="B130" s="5"/>
      <c r="C130" s="5"/>
      <c r="D130" s="5"/>
      <c r="E130" s="5"/>
      <c r="F130" s="5"/>
      <c r="G130" s="5"/>
      <c r="H130" s="5"/>
      <c r="I130" s="5"/>
      <c r="J130" s="5"/>
      <c r="K130" s="12"/>
      <c r="L130" s="5"/>
      <c r="N130" s="5"/>
      <c r="O130" s="5"/>
      <c r="P130" s="5"/>
      <c r="Q130" s="5"/>
      <c r="R130" s="5"/>
      <c r="S130" s="5"/>
    </row>
    <row r="131" spans="2:19">
      <c r="B131" s="5"/>
      <c r="C131" s="5"/>
      <c r="D131" s="5"/>
      <c r="E131" s="5"/>
      <c r="F131" s="5"/>
      <c r="G131" s="5"/>
      <c r="H131" s="5"/>
      <c r="I131" s="5"/>
      <c r="J131" s="5"/>
      <c r="K131" s="12"/>
      <c r="L131" s="5"/>
      <c r="N131" s="5"/>
      <c r="O131" s="5"/>
      <c r="P131" s="5"/>
      <c r="Q131" s="5"/>
      <c r="R131" s="5"/>
      <c r="S131" s="5"/>
    </row>
    <row r="132" spans="2:19">
      <c r="B132" s="5"/>
      <c r="C132" s="5"/>
      <c r="D132" s="5"/>
      <c r="E132" s="5"/>
      <c r="F132" s="5"/>
      <c r="G132" s="5"/>
      <c r="H132" s="5"/>
      <c r="I132" s="5"/>
      <c r="J132" s="5"/>
      <c r="K132" s="12"/>
      <c r="L132" s="5"/>
      <c r="N132" s="5"/>
      <c r="O132" s="5"/>
      <c r="P132" s="5"/>
      <c r="Q132" s="5"/>
      <c r="R132" s="5"/>
      <c r="S132" s="5"/>
    </row>
    <row r="133" spans="2:19">
      <c r="B133" s="5"/>
      <c r="C133" s="5"/>
      <c r="D133" s="5"/>
      <c r="E133" s="5"/>
      <c r="F133" s="5"/>
      <c r="G133" s="5"/>
      <c r="H133" s="5"/>
      <c r="I133" s="5"/>
      <c r="J133" s="5"/>
      <c r="K133" s="12"/>
      <c r="L133" s="5"/>
      <c r="N133" s="5"/>
      <c r="O133" s="5"/>
      <c r="P133" s="5"/>
      <c r="Q133" s="5"/>
      <c r="R133" s="5"/>
      <c r="S133" s="5"/>
    </row>
    <row r="134" spans="2:19">
      <c r="B134" s="5"/>
      <c r="C134" s="5"/>
      <c r="D134" s="5"/>
      <c r="E134" s="5"/>
      <c r="F134" s="5"/>
      <c r="G134" s="5"/>
      <c r="H134" s="5"/>
      <c r="I134" s="5"/>
      <c r="J134" s="5"/>
      <c r="K134" s="12"/>
      <c r="L134" s="5"/>
      <c r="N134" s="5"/>
      <c r="O134" s="5"/>
      <c r="P134" s="5"/>
      <c r="Q134" s="5"/>
      <c r="R134" s="5"/>
      <c r="S134" s="5"/>
    </row>
    <row r="135" spans="2:19">
      <c r="B135" s="5"/>
      <c r="C135" s="5"/>
      <c r="D135" s="5"/>
      <c r="E135" s="5"/>
      <c r="F135" s="5"/>
      <c r="G135" s="5"/>
      <c r="H135" s="5"/>
      <c r="I135" s="5"/>
      <c r="J135" s="5"/>
      <c r="K135" s="12"/>
      <c r="L135" s="5"/>
      <c r="N135" s="5"/>
      <c r="O135" s="5"/>
      <c r="P135" s="5"/>
      <c r="Q135" s="5"/>
      <c r="R135" s="5"/>
      <c r="S135" s="5"/>
    </row>
    <row r="136" spans="2:19">
      <c r="B136" s="5"/>
      <c r="C136" s="5"/>
      <c r="D136" s="5"/>
      <c r="E136" s="5"/>
      <c r="F136" s="5"/>
      <c r="G136" s="5"/>
      <c r="H136" s="5"/>
      <c r="I136" s="5"/>
      <c r="J136" s="5"/>
      <c r="K136" s="12"/>
      <c r="L136" s="5"/>
      <c r="N136" s="5"/>
      <c r="O136" s="5"/>
      <c r="P136" s="5"/>
      <c r="Q136" s="5"/>
      <c r="R136" s="5"/>
      <c r="S136" s="5"/>
    </row>
    <row r="137" spans="2:19">
      <c r="B137" s="5"/>
      <c r="C137" s="5"/>
      <c r="D137" s="5"/>
      <c r="E137" s="5"/>
      <c r="F137" s="5"/>
      <c r="G137" s="5"/>
      <c r="H137" s="5"/>
      <c r="I137" s="5"/>
      <c r="J137" s="5"/>
      <c r="K137" s="12"/>
      <c r="L137" s="5"/>
      <c r="N137" s="5"/>
      <c r="O137" s="5"/>
      <c r="P137" s="5"/>
      <c r="Q137" s="5"/>
      <c r="R137" s="5"/>
      <c r="S137" s="5"/>
    </row>
    <row r="138" spans="2:19">
      <c r="B138" s="5"/>
      <c r="C138" s="5"/>
      <c r="D138" s="5"/>
      <c r="E138" s="5"/>
      <c r="F138" s="5"/>
      <c r="G138" s="5"/>
      <c r="H138" s="5"/>
      <c r="I138" s="5"/>
      <c r="J138" s="5"/>
      <c r="K138" s="12"/>
      <c r="L138" s="5"/>
      <c r="N138" s="5"/>
      <c r="O138" s="5"/>
      <c r="P138" s="5"/>
      <c r="Q138" s="5"/>
      <c r="R138" s="5"/>
      <c r="S138" s="5"/>
    </row>
    <row r="139" spans="2:19">
      <c r="B139" s="5"/>
      <c r="C139" s="5"/>
      <c r="D139" s="5"/>
      <c r="E139" s="5"/>
      <c r="F139" s="5"/>
      <c r="G139" s="5"/>
      <c r="H139" s="5"/>
      <c r="I139" s="5"/>
      <c r="J139" s="5"/>
      <c r="K139" s="12"/>
      <c r="L139" s="5"/>
      <c r="N139" s="5"/>
      <c r="O139" s="5"/>
      <c r="P139" s="5"/>
      <c r="Q139" s="5"/>
      <c r="R139" s="5"/>
      <c r="S139" s="5"/>
    </row>
    <row r="140" spans="2:19">
      <c r="B140" s="5"/>
      <c r="C140" s="5"/>
      <c r="D140" s="5"/>
      <c r="E140" s="5"/>
      <c r="F140" s="5"/>
      <c r="G140" s="5"/>
      <c r="H140" s="5"/>
      <c r="I140" s="5"/>
      <c r="J140" s="5"/>
      <c r="K140" s="12"/>
      <c r="L140" s="5"/>
      <c r="N140" s="5"/>
      <c r="O140" s="5"/>
      <c r="P140" s="5"/>
      <c r="Q140" s="5"/>
      <c r="R140" s="5"/>
      <c r="S140" s="5"/>
    </row>
    <row r="141" spans="2:19">
      <c r="B141" s="5"/>
      <c r="C141" s="5"/>
      <c r="D141" s="5"/>
      <c r="E141" s="5"/>
      <c r="F141" s="5"/>
      <c r="G141" s="5"/>
      <c r="H141" s="5"/>
      <c r="I141" s="5"/>
      <c r="J141" s="5"/>
      <c r="K141" s="12"/>
      <c r="L141" s="5"/>
      <c r="N141" s="5"/>
      <c r="O141" s="5"/>
      <c r="P141" s="5"/>
      <c r="Q141" s="5"/>
      <c r="R141" s="5"/>
      <c r="S141" s="5"/>
    </row>
    <row r="142" spans="2:19">
      <c r="B142" s="5"/>
      <c r="C142" s="5"/>
      <c r="D142" s="5"/>
      <c r="E142" s="5"/>
      <c r="F142" s="5"/>
      <c r="G142" s="5"/>
      <c r="H142" s="5"/>
      <c r="I142" s="5"/>
      <c r="J142" s="5"/>
      <c r="K142" s="12"/>
      <c r="L142" s="5"/>
      <c r="N142" s="5"/>
      <c r="O142" s="5"/>
      <c r="P142" s="5"/>
      <c r="Q142" s="5"/>
      <c r="R142" s="5"/>
      <c r="S142" s="5"/>
    </row>
    <row r="143" spans="2:19">
      <c r="B143" s="5"/>
      <c r="C143" s="5"/>
      <c r="D143" s="5"/>
      <c r="E143" s="5"/>
      <c r="F143" s="5"/>
      <c r="G143" s="5"/>
      <c r="H143" s="5"/>
      <c r="I143" s="5"/>
      <c r="J143" s="5"/>
      <c r="K143" s="12"/>
      <c r="L143" s="5"/>
      <c r="N143" s="5"/>
      <c r="O143" s="5"/>
      <c r="P143" s="5"/>
      <c r="Q143" s="5"/>
      <c r="R143" s="5"/>
      <c r="S143" s="5"/>
    </row>
    <row r="144" spans="2:19">
      <c r="B144" s="5"/>
      <c r="C144" s="5"/>
      <c r="D144" s="5"/>
      <c r="E144" s="5"/>
      <c r="F144" s="5"/>
      <c r="G144" s="5"/>
      <c r="H144" s="5"/>
      <c r="I144" s="5"/>
      <c r="J144" s="5"/>
      <c r="K144" s="12"/>
      <c r="L144" s="5"/>
      <c r="N144" s="5"/>
      <c r="O144" s="5"/>
      <c r="P144" s="5"/>
      <c r="Q144" s="5"/>
      <c r="R144" s="5"/>
      <c r="S144" s="5"/>
    </row>
    <row r="145" spans="2:19">
      <c r="B145" s="5"/>
      <c r="C145" s="5"/>
      <c r="D145" s="5"/>
      <c r="E145" s="5"/>
      <c r="F145" s="5"/>
      <c r="G145" s="5"/>
      <c r="H145" s="5"/>
      <c r="I145" s="5"/>
      <c r="J145" s="5"/>
      <c r="K145" s="12"/>
      <c r="L145" s="5"/>
      <c r="N145" s="5"/>
      <c r="O145" s="5"/>
      <c r="P145" s="5"/>
      <c r="Q145" s="5"/>
      <c r="R145" s="5"/>
      <c r="S145" s="5"/>
    </row>
    <row r="146" spans="2:19">
      <c r="B146" s="5"/>
      <c r="C146" s="5"/>
      <c r="D146" s="5"/>
      <c r="E146" s="5"/>
      <c r="F146" s="5"/>
      <c r="G146" s="5"/>
      <c r="H146" s="5"/>
      <c r="I146" s="5"/>
      <c r="J146" s="5"/>
      <c r="K146" s="12"/>
      <c r="L146" s="5"/>
      <c r="N146" s="5"/>
      <c r="O146" s="5"/>
      <c r="P146" s="5"/>
      <c r="Q146" s="5"/>
      <c r="R146" s="5"/>
      <c r="S146" s="5"/>
    </row>
    <row r="147" spans="2:19">
      <c r="B147" s="5"/>
      <c r="C147" s="5"/>
      <c r="D147" s="5"/>
      <c r="E147" s="5"/>
      <c r="F147" s="5"/>
      <c r="G147" s="5"/>
      <c r="H147" s="5"/>
      <c r="I147" s="5"/>
      <c r="J147" s="5"/>
      <c r="K147" s="12"/>
      <c r="L147" s="5"/>
      <c r="N147" s="5"/>
      <c r="O147" s="5"/>
      <c r="P147" s="5"/>
      <c r="Q147" s="5"/>
      <c r="R147" s="5"/>
      <c r="S147" s="5"/>
    </row>
    <row r="148" spans="2:19">
      <c r="B148" s="5"/>
      <c r="C148" s="5"/>
      <c r="D148" s="5"/>
      <c r="E148" s="5"/>
      <c r="F148" s="5"/>
      <c r="G148" s="5"/>
      <c r="H148" s="5"/>
      <c r="I148" s="5"/>
      <c r="J148" s="5"/>
      <c r="K148" s="12"/>
      <c r="L148" s="5"/>
      <c r="N148" s="5"/>
      <c r="O148" s="5"/>
      <c r="P148" s="5"/>
      <c r="Q148" s="5"/>
      <c r="R148" s="5"/>
      <c r="S148" s="5"/>
    </row>
    <row r="149" spans="2:19">
      <c r="B149" s="5"/>
      <c r="C149" s="5"/>
      <c r="D149" s="5"/>
      <c r="E149" s="5"/>
      <c r="F149" s="5"/>
      <c r="G149" s="5"/>
      <c r="H149" s="5"/>
      <c r="I149" s="5"/>
      <c r="J149" s="5"/>
      <c r="K149" s="12"/>
      <c r="L149" s="5"/>
      <c r="N149" s="5"/>
      <c r="O149" s="5"/>
      <c r="P149" s="5"/>
      <c r="Q149" s="5"/>
      <c r="R149" s="5"/>
      <c r="S149" s="5"/>
    </row>
    <row r="150" spans="2:19">
      <c r="B150" s="5"/>
      <c r="C150" s="5"/>
      <c r="D150" s="5"/>
      <c r="E150" s="5"/>
      <c r="F150" s="5"/>
      <c r="G150" s="5"/>
      <c r="H150" s="5"/>
      <c r="I150" s="5"/>
      <c r="J150" s="5"/>
      <c r="K150" s="12"/>
      <c r="L150" s="5"/>
      <c r="N150" s="5"/>
      <c r="O150" s="5"/>
      <c r="P150" s="5"/>
      <c r="Q150" s="5"/>
      <c r="R150" s="5"/>
      <c r="S150" s="5"/>
    </row>
    <row r="151" spans="2:19">
      <c r="B151" s="5"/>
      <c r="C151" s="5"/>
      <c r="D151" s="5"/>
      <c r="E151" s="5"/>
      <c r="F151" s="5"/>
      <c r="G151" s="5"/>
      <c r="H151" s="5"/>
      <c r="I151" s="5"/>
      <c r="J151" s="5"/>
      <c r="K151" s="12"/>
      <c r="L151" s="5"/>
      <c r="N151" s="5"/>
      <c r="O151" s="5"/>
      <c r="P151" s="5"/>
      <c r="Q151" s="5"/>
      <c r="R151" s="5"/>
      <c r="S151" s="5"/>
    </row>
    <row r="152" spans="2:19">
      <c r="B152" s="5"/>
      <c r="C152" s="5"/>
      <c r="D152" s="5"/>
      <c r="E152" s="5"/>
      <c r="F152" s="5"/>
      <c r="G152" s="5"/>
      <c r="H152" s="5"/>
      <c r="I152" s="5"/>
      <c r="J152" s="5"/>
      <c r="K152" s="12"/>
      <c r="L152" s="5"/>
      <c r="N152" s="5"/>
      <c r="O152" s="5"/>
      <c r="P152" s="5"/>
      <c r="Q152" s="5"/>
      <c r="R152" s="5"/>
      <c r="S152" s="5"/>
    </row>
    <row r="153" spans="2:19">
      <c r="B153" s="5"/>
      <c r="C153" s="5"/>
      <c r="D153" s="5"/>
      <c r="E153" s="5"/>
      <c r="F153" s="5"/>
      <c r="G153" s="5"/>
      <c r="H153" s="5"/>
      <c r="I153" s="5"/>
      <c r="J153" s="5"/>
      <c r="K153" s="12"/>
      <c r="L153" s="5"/>
      <c r="N153" s="5"/>
      <c r="O153" s="5"/>
      <c r="P153" s="5"/>
      <c r="Q153" s="5"/>
      <c r="R153" s="5"/>
      <c r="S153" s="5"/>
    </row>
    <row r="154" spans="2:19">
      <c r="B154" s="5"/>
      <c r="C154" s="5"/>
      <c r="D154" s="5"/>
      <c r="E154" s="5"/>
      <c r="F154" s="5"/>
      <c r="G154" s="5"/>
      <c r="H154" s="5"/>
      <c r="I154" s="5"/>
      <c r="J154" s="5"/>
      <c r="K154" s="12"/>
      <c r="L154" s="5"/>
      <c r="N154" s="5"/>
      <c r="O154" s="5"/>
      <c r="P154" s="5"/>
      <c r="Q154" s="5"/>
      <c r="R154" s="5"/>
      <c r="S154" s="5"/>
    </row>
    <row r="155" spans="2:19">
      <c r="B155" s="5"/>
      <c r="C155" s="5"/>
      <c r="D155" s="5"/>
      <c r="E155" s="5"/>
      <c r="F155" s="5"/>
      <c r="G155" s="5"/>
      <c r="H155" s="5"/>
      <c r="I155" s="5"/>
      <c r="J155" s="5"/>
      <c r="K155" s="12"/>
      <c r="L155" s="5"/>
      <c r="N155" s="5"/>
      <c r="O155" s="5"/>
      <c r="P155" s="5"/>
      <c r="Q155" s="5"/>
      <c r="R155" s="5"/>
      <c r="S155" s="5"/>
    </row>
    <row r="156" spans="2:19">
      <c r="B156" s="5"/>
      <c r="C156" s="5"/>
      <c r="D156" s="5"/>
      <c r="E156" s="5"/>
      <c r="F156" s="5"/>
      <c r="G156" s="5"/>
      <c r="H156" s="5"/>
      <c r="I156" s="5"/>
      <c r="J156" s="5"/>
      <c r="K156" s="12"/>
      <c r="L156" s="5"/>
      <c r="N156" s="5"/>
      <c r="O156" s="5"/>
      <c r="P156" s="5"/>
      <c r="Q156" s="5"/>
      <c r="R156" s="5"/>
      <c r="S156" s="5"/>
    </row>
    <row r="157" spans="2:19">
      <c r="B157" s="5"/>
      <c r="C157" s="5"/>
      <c r="D157" s="5"/>
      <c r="E157" s="5"/>
      <c r="F157" s="5"/>
      <c r="G157" s="5"/>
      <c r="H157" s="5"/>
      <c r="I157" s="5"/>
      <c r="J157" s="5"/>
      <c r="K157" s="12"/>
      <c r="L157" s="5"/>
      <c r="N157" s="5"/>
      <c r="O157" s="5"/>
      <c r="P157" s="5"/>
      <c r="Q157" s="5"/>
      <c r="R157" s="5"/>
      <c r="S157" s="5"/>
    </row>
    <row r="158" spans="2:19">
      <c r="B158" s="5"/>
      <c r="C158" s="5"/>
      <c r="D158" s="5"/>
      <c r="E158" s="5"/>
      <c r="F158" s="5"/>
      <c r="G158" s="5"/>
      <c r="H158" s="5"/>
      <c r="I158" s="5"/>
      <c r="J158" s="5"/>
      <c r="K158" s="12"/>
      <c r="L158" s="5"/>
      <c r="N158" s="5"/>
      <c r="O158" s="5"/>
      <c r="P158" s="5"/>
      <c r="Q158" s="5"/>
      <c r="R158" s="5"/>
      <c r="S158" s="5"/>
    </row>
    <row r="159" spans="2:19">
      <c r="B159" s="5"/>
      <c r="C159" s="5"/>
      <c r="D159" s="5"/>
      <c r="E159" s="5"/>
      <c r="F159" s="5"/>
      <c r="G159" s="5"/>
      <c r="H159" s="5"/>
      <c r="I159" s="5"/>
      <c r="J159" s="5"/>
      <c r="K159" s="12"/>
      <c r="L159" s="5"/>
      <c r="N159" s="5"/>
      <c r="O159" s="5"/>
      <c r="P159" s="5"/>
      <c r="Q159" s="5"/>
      <c r="R159" s="5"/>
      <c r="S159" s="5"/>
    </row>
    <row r="160" spans="2:19">
      <c r="B160" s="5"/>
      <c r="C160" s="5"/>
      <c r="D160" s="5"/>
      <c r="E160" s="5"/>
      <c r="F160" s="5"/>
      <c r="G160" s="5"/>
      <c r="H160" s="5"/>
      <c r="I160" s="5"/>
      <c r="J160" s="5"/>
      <c r="K160" s="12"/>
      <c r="L160" s="5"/>
      <c r="N160" s="5"/>
      <c r="O160" s="5"/>
      <c r="P160" s="5"/>
      <c r="Q160" s="5"/>
      <c r="R160" s="5"/>
      <c r="S160" s="5"/>
    </row>
    <row r="161" spans="2:19">
      <c r="B161" s="5"/>
      <c r="C161" s="5"/>
      <c r="D161" s="5"/>
      <c r="E161" s="5"/>
      <c r="F161" s="5"/>
      <c r="G161" s="5"/>
      <c r="H161" s="5"/>
      <c r="I161" s="5"/>
      <c r="J161" s="5"/>
      <c r="K161" s="12"/>
      <c r="L161" s="5"/>
      <c r="N161" s="5"/>
      <c r="O161" s="5"/>
      <c r="P161" s="5"/>
      <c r="Q161" s="5"/>
      <c r="R161" s="5"/>
      <c r="S161" s="5"/>
    </row>
    <row r="162" spans="2:19">
      <c r="B162" s="5"/>
      <c r="C162" s="5"/>
      <c r="D162" s="5"/>
      <c r="E162" s="5"/>
      <c r="F162" s="5"/>
      <c r="G162" s="5"/>
      <c r="H162" s="5"/>
      <c r="I162" s="5"/>
      <c r="J162" s="5"/>
      <c r="K162" s="12"/>
      <c r="L162" s="5"/>
      <c r="N162" s="5"/>
      <c r="O162" s="5"/>
      <c r="P162" s="5"/>
      <c r="Q162" s="5"/>
      <c r="R162" s="5"/>
      <c r="S162" s="5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H4" workbookViewId="0">
      <selection activeCell="AB12" sqref="AB12"/>
    </sheetView>
  </sheetViews>
  <sheetFormatPr baseColWidth="10" defaultColWidth="8.6640625" defaultRowHeight="14" x14ac:dyDescent="0"/>
  <cols>
    <col min="2" max="2" width="8.6640625" style="1"/>
    <col min="4" max="4" width="9.5" bestFit="1" customWidth="1"/>
    <col min="7" max="7" width="13.6640625" customWidth="1"/>
    <col min="8" max="8" width="8.6640625" style="1"/>
    <col min="10" max="10" width="8.6640625" style="1"/>
  </cols>
  <sheetData>
    <row r="1" spans="1:10">
      <c r="G1" s="76">
        <v>42213</v>
      </c>
    </row>
    <row r="2" spans="1:10">
      <c r="A2" s="76">
        <v>42192</v>
      </c>
      <c r="D2" s="76">
        <v>42199</v>
      </c>
      <c r="G2" s="137" t="s">
        <v>193</v>
      </c>
      <c r="H2" s="137"/>
      <c r="I2" t="s">
        <v>196</v>
      </c>
    </row>
    <row r="3" spans="1:10">
      <c r="A3" t="s">
        <v>184</v>
      </c>
      <c r="B3" s="1" t="s">
        <v>24</v>
      </c>
      <c r="D3" t="s">
        <v>184</v>
      </c>
      <c r="E3" t="s">
        <v>24</v>
      </c>
      <c r="G3" t="s">
        <v>194</v>
      </c>
      <c r="H3" s="1" t="s">
        <v>24</v>
      </c>
      <c r="I3" t="s">
        <v>195</v>
      </c>
      <c r="J3" s="1" t="s">
        <v>24</v>
      </c>
    </row>
    <row r="4" spans="1:10">
      <c r="A4">
        <v>0</v>
      </c>
      <c r="B4" s="1">
        <v>7.2</v>
      </c>
      <c r="D4">
        <v>0</v>
      </c>
      <c r="E4">
        <v>7.34</v>
      </c>
      <c r="G4">
        <v>0</v>
      </c>
      <c r="H4" s="1">
        <v>11.78</v>
      </c>
      <c r="I4">
        <v>0</v>
      </c>
      <c r="J4" s="1">
        <v>11.76</v>
      </c>
    </row>
    <row r="5" spans="1:10">
      <c r="A5">
        <v>0.5</v>
      </c>
      <c r="B5" s="1">
        <v>7.08</v>
      </c>
      <c r="D5">
        <v>0.5</v>
      </c>
      <c r="E5">
        <v>7.2</v>
      </c>
      <c r="G5">
        <v>0.5</v>
      </c>
      <c r="H5" s="1">
        <v>11.79</v>
      </c>
      <c r="I5">
        <v>0.5</v>
      </c>
      <c r="J5" s="1">
        <v>11.76</v>
      </c>
    </row>
    <row r="6" spans="1:10">
      <c r="A6">
        <v>1</v>
      </c>
      <c r="B6" s="1">
        <v>7</v>
      </c>
      <c r="D6">
        <v>1</v>
      </c>
      <c r="E6">
        <v>7.03</v>
      </c>
      <c r="G6">
        <v>1</v>
      </c>
      <c r="H6" s="1">
        <v>11.8</v>
      </c>
      <c r="I6">
        <v>1</v>
      </c>
      <c r="J6" s="1">
        <v>11.76</v>
      </c>
    </row>
    <row r="7" spans="1:10">
      <c r="A7">
        <v>1.5</v>
      </c>
      <c r="B7" s="1">
        <v>6.9</v>
      </c>
      <c r="D7">
        <v>1.5</v>
      </c>
      <c r="E7">
        <v>6.94</v>
      </c>
      <c r="G7">
        <v>1.5</v>
      </c>
      <c r="H7" s="1">
        <v>11.8</v>
      </c>
      <c r="I7">
        <v>1.5</v>
      </c>
      <c r="J7" s="1">
        <v>11.77</v>
      </c>
    </row>
    <row r="8" spans="1:10">
      <c r="A8">
        <v>2</v>
      </c>
      <c r="B8" s="1">
        <v>6.82</v>
      </c>
      <c r="D8">
        <v>2</v>
      </c>
      <c r="E8">
        <v>6.86</v>
      </c>
      <c r="G8">
        <v>2</v>
      </c>
      <c r="H8" s="1">
        <v>11.79</v>
      </c>
      <c r="I8">
        <v>2</v>
      </c>
      <c r="J8" s="1">
        <v>11.78</v>
      </c>
    </row>
    <row r="9" spans="1:10">
      <c r="A9">
        <v>2.5</v>
      </c>
      <c r="B9" s="1">
        <v>6.73</v>
      </c>
      <c r="D9">
        <v>2.5</v>
      </c>
      <c r="E9">
        <v>6.76</v>
      </c>
      <c r="G9">
        <v>2.5</v>
      </c>
      <c r="H9" s="1">
        <v>11.78</v>
      </c>
      <c r="I9">
        <v>2.5</v>
      </c>
      <c r="J9" s="1">
        <v>11.78</v>
      </c>
    </row>
    <row r="10" spans="1:10">
      <c r="A10">
        <v>3</v>
      </c>
      <c r="B10" s="1">
        <v>6.68</v>
      </c>
      <c r="D10">
        <v>3</v>
      </c>
      <c r="E10">
        <v>6.71</v>
      </c>
      <c r="G10">
        <v>3</v>
      </c>
      <c r="H10" s="1">
        <v>11.77</v>
      </c>
      <c r="I10">
        <v>3</v>
      </c>
      <c r="J10" s="1">
        <v>11.79</v>
      </c>
    </row>
    <row r="11" spans="1:10">
      <c r="A11">
        <v>3.5</v>
      </c>
      <c r="B11" s="1">
        <v>6.61</v>
      </c>
      <c r="D11">
        <v>3.5</v>
      </c>
      <c r="E11">
        <v>6.64</v>
      </c>
      <c r="G11">
        <v>3.5</v>
      </c>
      <c r="H11" s="1">
        <v>11.75</v>
      </c>
      <c r="I11">
        <v>3.5</v>
      </c>
      <c r="J11" s="1">
        <v>11.79</v>
      </c>
    </row>
    <row r="12" spans="1:10">
      <c r="A12">
        <v>4</v>
      </c>
      <c r="B12" s="1">
        <v>6.56</v>
      </c>
      <c r="D12">
        <v>4</v>
      </c>
      <c r="E12">
        <v>6.59</v>
      </c>
      <c r="G12">
        <v>4</v>
      </c>
      <c r="H12" s="1">
        <v>11.72</v>
      </c>
      <c r="I12">
        <v>4</v>
      </c>
      <c r="J12" s="1">
        <v>11.8</v>
      </c>
    </row>
    <row r="13" spans="1:10">
      <c r="A13">
        <v>4.5</v>
      </c>
      <c r="B13" s="1">
        <v>6.52</v>
      </c>
      <c r="D13">
        <v>4.5</v>
      </c>
      <c r="E13">
        <v>6.55</v>
      </c>
      <c r="G13">
        <v>4.5</v>
      </c>
      <c r="H13" s="1">
        <v>11.69</v>
      </c>
      <c r="I13">
        <v>4.5</v>
      </c>
      <c r="J13" s="1">
        <v>11.8</v>
      </c>
    </row>
    <row r="14" spans="1:10">
      <c r="A14">
        <v>5</v>
      </c>
      <c r="B14" s="1">
        <v>6.46</v>
      </c>
      <c r="D14">
        <v>5</v>
      </c>
      <c r="E14">
        <v>6.5</v>
      </c>
      <c r="G14">
        <v>5</v>
      </c>
      <c r="H14" s="1">
        <v>11.65</v>
      </c>
      <c r="I14">
        <v>5</v>
      </c>
      <c r="J14" s="1">
        <v>11.82</v>
      </c>
    </row>
    <row r="15" spans="1:10">
      <c r="A15">
        <v>5.5</v>
      </c>
      <c r="B15" s="1">
        <v>6.41</v>
      </c>
      <c r="D15">
        <v>5.5</v>
      </c>
      <c r="E15">
        <v>6.46</v>
      </c>
      <c r="G15">
        <v>5.5</v>
      </c>
      <c r="H15" s="1">
        <v>11.59</v>
      </c>
      <c r="I15">
        <v>5.5</v>
      </c>
      <c r="J15" s="1">
        <v>11.82</v>
      </c>
    </row>
    <row r="16" spans="1:10">
      <c r="A16">
        <v>6</v>
      </c>
      <c r="B16" s="1">
        <v>6.37</v>
      </c>
      <c r="D16">
        <v>6</v>
      </c>
      <c r="E16">
        <v>6.41</v>
      </c>
      <c r="G16">
        <v>6</v>
      </c>
      <c r="H16" s="1">
        <v>11.51</v>
      </c>
      <c r="I16">
        <v>6</v>
      </c>
      <c r="J16" s="1">
        <v>11.82</v>
      </c>
    </row>
    <row r="17" spans="1:10">
      <c r="A17">
        <v>6.5</v>
      </c>
      <c r="B17" s="1">
        <v>6.32</v>
      </c>
      <c r="D17">
        <v>6.5</v>
      </c>
      <c r="E17">
        <v>6.38</v>
      </c>
      <c r="G17">
        <v>6.5</v>
      </c>
      <c r="H17" s="1">
        <v>11.37</v>
      </c>
      <c r="I17">
        <v>6.5</v>
      </c>
      <c r="J17" s="1">
        <v>11.83</v>
      </c>
    </row>
    <row r="18" spans="1:10">
      <c r="A18">
        <v>7</v>
      </c>
      <c r="B18" s="1">
        <v>6.27</v>
      </c>
      <c r="D18">
        <v>7</v>
      </c>
      <c r="E18">
        <v>6.34</v>
      </c>
      <c r="G18">
        <v>7</v>
      </c>
      <c r="H18" s="1">
        <v>11.06</v>
      </c>
      <c r="I18">
        <v>7</v>
      </c>
      <c r="J18" s="1">
        <v>11.83</v>
      </c>
    </row>
    <row r="19" spans="1:10">
      <c r="A19">
        <v>7.5</v>
      </c>
      <c r="B19" s="1">
        <v>6.23</v>
      </c>
      <c r="D19">
        <v>7.5</v>
      </c>
      <c r="E19">
        <v>6.28</v>
      </c>
      <c r="G19">
        <v>7.5</v>
      </c>
      <c r="H19" s="1">
        <v>9.6300000000000008</v>
      </c>
      <c r="I19">
        <v>7.5</v>
      </c>
      <c r="J19" s="1">
        <v>11.83</v>
      </c>
    </row>
    <row r="20" spans="1:10">
      <c r="A20">
        <v>8</v>
      </c>
      <c r="B20" s="1">
        <v>6.2</v>
      </c>
      <c r="D20">
        <v>8</v>
      </c>
      <c r="E20">
        <v>6.23</v>
      </c>
      <c r="G20">
        <v>8</v>
      </c>
      <c r="H20" s="1">
        <v>3.65</v>
      </c>
      <c r="I20">
        <v>8</v>
      </c>
      <c r="J20" s="1">
        <v>11.83</v>
      </c>
    </row>
    <row r="21" spans="1:10">
      <c r="A21">
        <v>8.5</v>
      </c>
      <c r="B21" s="1">
        <v>6.15</v>
      </c>
      <c r="D21">
        <v>8.5</v>
      </c>
      <c r="E21">
        <v>6.19</v>
      </c>
      <c r="G21">
        <v>8.5</v>
      </c>
      <c r="H21" s="1">
        <v>2.68</v>
      </c>
      <c r="I21">
        <v>8.5</v>
      </c>
      <c r="J21" s="1">
        <v>11.83</v>
      </c>
    </row>
    <row r="22" spans="1:10">
      <c r="A22">
        <v>9</v>
      </c>
      <c r="B22" s="1">
        <v>6.12</v>
      </c>
      <c r="D22">
        <v>9</v>
      </c>
      <c r="E22">
        <v>6.14</v>
      </c>
      <c r="G22">
        <v>9</v>
      </c>
      <c r="H22" s="1">
        <v>2.46</v>
      </c>
      <c r="I22">
        <v>9</v>
      </c>
      <c r="J22" s="1">
        <v>11.83</v>
      </c>
    </row>
    <row r="23" spans="1:10">
      <c r="A23">
        <v>9.5</v>
      </c>
      <c r="B23" s="1">
        <v>6.06</v>
      </c>
      <c r="D23">
        <v>9.5</v>
      </c>
      <c r="E23">
        <v>6.08</v>
      </c>
      <c r="G23">
        <v>9.5</v>
      </c>
      <c r="H23" s="1">
        <v>2.31</v>
      </c>
      <c r="I23">
        <v>9.5</v>
      </c>
      <c r="J23" s="1">
        <v>11.83</v>
      </c>
    </row>
    <row r="24" spans="1:10">
      <c r="A24">
        <v>10</v>
      </c>
      <c r="B24" s="1">
        <v>6.01</v>
      </c>
      <c r="D24">
        <v>10</v>
      </c>
      <c r="E24">
        <v>6.03</v>
      </c>
      <c r="G24">
        <v>10</v>
      </c>
      <c r="H24" s="1">
        <v>2.21</v>
      </c>
      <c r="I24">
        <v>10</v>
      </c>
      <c r="J24" s="1">
        <v>11.82</v>
      </c>
    </row>
    <row r="25" spans="1:10">
      <c r="A25">
        <v>10.5</v>
      </c>
      <c r="B25" s="1">
        <v>5.96</v>
      </c>
      <c r="D25">
        <v>10.5</v>
      </c>
      <c r="E25">
        <v>5.97</v>
      </c>
      <c r="G25">
        <v>10.5</v>
      </c>
      <c r="H25" s="1">
        <v>2.13</v>
      </c>
      <c r="I25">
        <v>10.5</v>
      </c>
      <c r="J25" s="1">
        <v>11.82</v>
      </c>
    </row>
    <row r="26" spans="1:10">
      <c r="A26">
        <v>11</v>
      </c>
      <c r="B26" s="1">
        <v>5.9</v>
      </c>
      <c r="D26">
        <v>11</v>
      </c>
      <c r="E26">
        <v>5.91</v>
      </c>
      <c r="G26">
        <v>11</v>
      </c>
      <c r="H26" s="1">
        <v>2.08</v>
      </c>
      <c r="I26">
        <v>11</v>
      </c>
      <c r="J26" s="1">
        <v>11.82</v>
      </c>
    </row>
    <row r="27" spans="1:10">
      <c r="A27">
        <v>11.5</v>
      </c>
      <c r="B27" s="1">
        <v>5.83</v>
      </c>
      <c r="D27">
        <v>11.5</v>
      </c>
      <c r="E27">
        <v>5.84</v>
      </c>
      <c r="G27">
        <v>11.5</v>
      </c>
      <c r="H27" s="1">
        <v>2.0299999999999998</v>
      </c>
      <c r="I27">
        <v>11.5</v>
      </c>
      <c r="J27" s="1">
        <v>11.82</v>
      </c>
    </row>
    <row r="28" spans="1:10">
      <c r="A28">
        <v>12</v>
      </c>
      <c r="B28" s="1">
        <v>5.76</v>
      </c>
      <c r="D28">
        <v>12</v>
      </c>
      <c r="E28">
        <v>5.79</v>
      </c>
      <c r="G28">
        <v>12</v>
      </c>
      <c r="H28" s="1">
        <v>2</v>
      </c>
      <c r="I28">
        <v>12</v>
      </c>
      <c r="J28" s="1">
        <v>11.81</v>
      </c>
    </row>
    <row r="29" spans="1:10">
      <c r="A29">
        <v>12.5</v>
      </c>
      <c r="B29" s="1">
        <v>5.68</v>
      </c>
      <c r="D29">
        <v>12.5</v>
      </c>
      <c r="E29">
        <v>5.71</v>
      </c>
      <c r="I29">
        <v>12.5</v>
      </c>
      <c r="J29" s="1">
        <v>11.8</v>
      </c>
    </row>
    <row r="30" spans="1:10">
      <c r="A30">
        <v>13</v>
      </c>
      <c r="B30" s="1">
        <v>5.6</v>
      </c>
      <c r="D30">
        <v>13</v>
      </c>
      <c r="E30">
        <v>5.63</v>
      </c>
      <c r="I30">
        <v>13</v>
      </c>
      <c r="J30" s="1">
        <v>11.8</v>
      </c>
    </row>
    <row r="31" spans="1:10">
      <c r="A31">
        <v>13.5</v>
      </c>
      <c r="B31" s="1">
        <v>5.49</v>
      </c>
      <c r="D31">
        <v>13.5</v>
      </c>
      <c r="E31">
        <v>5.55</v>
      </c>
      <c r="I31">
        <v>13.5</v>
      </c>
      <c r="J31" s="1">
        <v>11.8</v>
      </c>
    </row>
    <row r="32" spans="1:10">
      <c r="A32">
        <v>14</v>
      </c>
      <c r="B32" s="1">
        <v>5.39</v>
      </c>
      <c r="D32">
        <v>14</v>
      </c>
      <c r="E32">
        <v>5.44</v>
      </c>
      <c r="I32">
        <v>14</v>
      </c>
      <c r="J32" s="1">
        <v>11.79</v>
      </c>
    </row>
    <row r="33" spans="1:10">
      <c r="A33">
        <v>14.5</v>
      </c>
      <c r="B33" s="1">
        <v>5.28</v>
      </c>
      <c r="D33">
        <v>14.5</v>
      </c>
      <c r="E33">
        <v>5.34</v>
      </c>
      <c r="I33">
        <v>14.5</v>
      </c>
      <c r="J33" s="1">
        <v>11.79</v>
      </c>
    </row>
    <row r="34" spans="1:10">
      <c r="A34">
        <v>15</v>
      </c>
      <c r="B34" s="1">
        <v>5.17</v>
      </c>
      <c r="D34">
        <v>15</v>
      </c>
      <c r="E34">
        <v>5.23</v>
      </c>
      <c r="I34">
        <v>15</v>
      </c>
      <c r="J34" s="1">
        <v>11.78</v>
      </c>
    </row>
    <row r="35" spans="1:10">
      <c r="A35">
        <v>15.5</v>
      </c>
      <c r="B35" s="1">
        <v>5.03</v>
      </c>
      <c r="D35">
        <v>15.5</v>
      </c>
      <c r="E35">
        <v>5.1100000000000003</v>
      </c>
      <c r="I35">
        <v>15.5</v>
      </c>
      <c r="J35" s="1">
        <v>11.78</v>
      </c>
    </row>
    <row r="36" spans="1:10">
      <c r="A36">
        <v>16</v>
      </c>
      <c r="B36" s="1">
        <v>4.8899999999999997</v>
      </c>
      <c r="D36">
        <v>16</v>
      </c>
      <c r="E36">
        <v>4.9800000000000004</v>
      </c>
      <c r="I36">
        <v>16</v>
      </c>
      <c r="J36" s="1">
        <v>11.77</v>
      </c>
    </row>
    <row r="37" spans="1:10">
      <c r="A37">
        <v>16.5</v>
      </c>
      <c r="B37" s="1">
        <v>4.7699999999999996</v>
      </c>
      <c r="D37">
        <v>16.5</v>
      </c>
      <c r="E37">
        <v>4.83</v>
      </c>
      <c r="I37">
        <v>16.5</v>
      </c>
      <c r="J37" s="1">
        <v>11.76</v>
      </c>
    </row>
    <row r="38" spans="1:10">
      <c r="A38">
        <v>17</v>
      </c>
      <c r="B38" s="1">
        <v>4.62</v>
      </c>
      <c r="D38">
        <v>17</v>
      </c>
      <c r="E38">
        <v>4.71</v>
      </c>
      <c r="I38">
        <v>17</v>
      </c>
      <c r="J38" s="1">
        <v>11.76</v>
      </c>
    </row>
    <row r="39" spans="1:10">
      <c r="A39">
        <v>17.5</v>
      </c>
      <c r="B39" s="1">
        <v>4.53</v>
      </c>
      <c r="D39">
        <v>17.5</v>
      </c>
      <c r="E39">
        <v>4.57</v>
      </c>
      <c r="I39">
        <v>17.5</v>
      </c>
      <c r="J39" s="1">
        <v>11.75</v>
      </c>
    </row>
    <row r="40" spans="1:10">
      <c r="A40">
        <v>18</v>
      </c>
      <c r="B40" s="1">
        <v>4.45</v>
      </c>
      <c r="D40">
        <v>18</v>
      </c>
      <c r="E40">
        <v>4.49</v>
      </c>
      <c r="I40">
        <v>18</v>
      </c>
      <c r="J40" s="1">
        <v>11.74</v>
      </c>
    </row>
    <row r="41" spans="1:10">
      <c r="A41">
        <v>18.5</v>
      </c>
      <c r="B41" s="1">
        <v>4.3899999999999997</v>
      </c>
      <c r="D41">
        <v>18.5</v>
      </c>
      <c r="E41">
        <v>4.4000000000000004</v>
      </c>
      <c r="I41">
        <v>18.5</v>
      </c>
      <c r="J41" s="1">
        <v>11.73</v>
      </c>
    </row>
    <row r="42" spans="1:10">
      <c r="A42">
        <v>19</v>
      </c>
      <c r="B42" s="1">
        <v>4.3099999999999996</v>
      </c>
      <c r="D42">
        <v>19</v>
      </c>
      <c r="E42">
        <v>4.33</v>
      </c>
      <c r="I42">
        <v>19</v>
      </c>
      <c r="J42" s="1">
        <v>11.72</v>
      </c>
    </row>
    <row r="43" spans="1:10">
      <c r="A43">
        <v>19.5</v>
      </c>
      <c r="B43" s="1">
        <v>4.2300000000000004</v>
      </c>
      <c r="D43">
        <v>19.5</v>
      </c>
      <c r="E43">
        <v>4.24</v>
      </c>
      <c r="I43">
        <v>19.5</v>
      </c>
      <c r="J43" s="1">
        <v>11.71</v>
      </c>
    </row>
    <row r="44" spans="1:10">
      <c r="A44">
        <v>20</v>
      </c>
      <c r="B44" s="1">
        <v>4.1399999999999997</v>
      </c>
      <c r="D44">
        <v>20</v>
      </c>
      <c r="E44">
        <v>4.1399999999999997</v>
      </c>
      <c r="I44">
        <v>20</v>
      </c>
      <c r="J44" s="1">
        <v>11.7</v>
      </c>
    </row>
    <row r="45" spans="1:10">
      <c r="A45">
        <v>20.5</v>
      </c>
      <c r="B45" s="1">
        <v>4.08</v>
      </c>
      <c r="D45">
        <v>20.5</v>
      </c>
      <c r="E45">
        <v>4.05</v>
      </c>
      <c r="I45">
        <v>20.5</v>
      </c>
      <c r="J45" s="1">
        <v>11.68</v>
      </c>
    </row>
    <row r="46" spans="1:10">
      <c r="A46">
        <v>21</v>
      </c>
      <c r="B46" s="1">
        <v>4</v>
      </c>
      <c r="D46">
        <v>21</v>
      </c>
      <c r="E46">
        <v>3.96</v>
      </c>
      <c r="I46">
        <v>21</v>
      </c>
      <c r="J46" s="1">
        <v>11.68</v>
      </c>
    </row>
    <row r="47" spans="1:10">
      <c r="A47">
        <v>21.5</v>
      </c>
      <c r="B47" s="1">
        <v>3.92</v>
      </c>
      <c r="D47">
        <v>21.5</v>
      </c>
      <c r="E47">
        <v>3.88</v>
      </c>
      <c r="F47">
        <v>4.13</v>
      </c>
      <c r="I47">
        <v>21.5</v>
      </c>
      <c r="J47" s="1">
        <v>11.66</v>
      </c>
    </row>
    <row r="48" spans="1:10">
      <c r="A48">
        <v>22</v>
      </c>
      <c r="B48" s="1">
        <v>3.8</v>
      </c>
      <c r="I48">
        <v>22</v>
      </c>
      <c r="J48" s="1">
        <v>11.65</v>
      </c>
    </row>
    <row r="49" spans="1:10">
      <c r="A49">
        <v>22.5</v>
      </c>
      <c r="B49" s="1">
        <v>3.73</v>
      </c>
      <c r="I49">
        <v>22.5</v>
      </c>
      <c r="J49" s="1">
        <v>11.64</v>
      </c>
    </row>
    <row r="50" spans="1:10">
      <c r="A50">
        <v>23</v>
      </c>
      <c r="B50" s="1">
        <v>3.55</v>
      </c>
      <c r="I50">
        <v>23</v>
      </c>
      <c r="J50" s="1">
        <v>11.62</v>
      </c>
    </row>
    <row r="51" spans="1:10">
      <c r="A51">
        <v>23.5</v>
      </c>
      <c r="B51" s="1">
        <v>3.38</v>
      </c>
      <c r="I51">
        <v>23.5</v>
      </c>
      <c r="J51" s="1">
        <v>11.61</v>
      </c>
    </row>
    <row r="52" spans="1:10">
      <c r="A52">
        <v>24</v>
      </c>
      <c r="B52" s="1">
        <v>3.21</v>
      </c>
      <c r="I52">
        <v>24</v>
      </c>
      <c r="J52" s="1">
        <v>11.6</v>
      </c>
    </row>
    <row r="53" spans="1:10">
      <c r="A53">
        <v>24.5</v>
      </c>
      <c r="B53" s="1">
        <v>3.06</v>
      </c>
      <c r="I53">
        <v>24.5</v>
      </c>
      <c r="J53" s="1">
        <v>11.58</v>
      </c>
    </row>
    <row r="54" spans="1:10">
      <c r="A54">
        <v>25</v>
      </c>
      <c r="B54" s="1">
        <v>2.93</v>
      </c>
      <c r="I54">
        <v>25</v>
      </c>
      <c r="J54" s="1">
        <v>11.56</v>
      </c>
    </row>
    <row r="55" spans="1:10">
      <c r="A55">
        <v>25.5</v>
      </c>
      <c r="B55" s="1">
        <v>2.83</v>
      </c>
      <c r="I55">
        <v>25.5</v>
      </c>
      <c r="J55" s="1">
        <v>11.54</v>
      </c>
    </row>
    <row r="56" spans="1:10">
      <c r="A56">
        <v>26</v>
      </c>
      <c r="B56" s="1">
        <v>2.72</v>
      </c>
      <c r="I56">
        <v>26</v>
      </c>
      <c r="J56" s="1">
        <v>11.53</v>
      </c>
    </row>
    <row r="57" spans="1:10">
      <c r="A57">
        <v>26.5</v>
      </c>
      <c r="B57" s="1">
        <v>2.65</v>
      </c>
      <c r="I57">
        <v>26.5</v>
      </c>
      <c r="J57" s="1">
        <v>11.51</v>
      </c>
    </row>
    <row r="58" spans="1:10">
      <c r="A58">
        <v>27</v>
      </c>
      <c r="B58" s="1">
        <v>2.57</v>
      </c>
      <c r="I58">
        <v>27</v>
      </c>
      <c r="J58" s="1">
        <v>11.49</v>
      </c>
    </row>
    <row r="59" spans="1:10">
      <c r="A59">
        <v>27.5</v>
      </c>
      <c r="B59" s="1">
        <v>2.5099999999999998</v>
      </c>
      <c r="I59">
        <v>27.5</v>
      </c>
      <c r="J59" s="1">
        <v>11.46</v>
      </c>
    </row>
    <row r="60" spans="1:10">
      <c r="A60">
        <v>28</v>
      </c>
      <c r="B60" s="1">
        <v>2.4500000000000002</v>
      </c>
      <c r="I60">
        <v>28</v>
      </c>
      <c r="J60" s="1">
        <v>11.44</v>
      </c>
    </row>
    <row r="61" spans="1:10">
      <c r="A61">
        <v>28.5</v>
      </c>
      <c r="B61" s="1">
        <v>2.39</v>
      </c>
      <c r="I61">
        <v>28.5</v>
      </c>
      <c r="J61" s="1">
        <v>11.42</v>
      </c>
    </row>
    <row r="62" spans="1:10">
      <c r="A62">
        <v>29</v>
      </c>
      <c r="B62" s="1">
        <v>2.35</v>
      </c>
      <c r="I62">
        <v>29</v>
      </c>
      <c r="J62" s="1">
        <v>11.38</v>
      </c>
    </row>
    <row r="63" spans="1:10">
      <c r="A63">
        <v>29.5</v>
      </c>
      <c r="B63" s="1">
        <v>2.31</v>
      </c>
      <c r="I63">
        <v>29.5</v>
      </c>
      <c r="J63" s="1">
        <v>11.36</v>
      </c>
    </row>
    <row r="64" spans="1:10">
      <c r="A64">
        <v>30</v>
      </c>
      <c r="B64" s="1">
        <v>2.27</v>
      </c>
      <c r="I64">
        <v>30</v>
      </c>
      <c r="J64" s="1">
        <v>11.32</v>
      </c>
    </row>
    <row r="65" spans="1:10">
      <c r="A65">
        <v>30.5</v>
      </c>
      <c r="B65" s="1">
        <v>2.23</v>
      </c>
      <c r="I65">
        <v>30.5</v>
      </c>
      <c r="J65" s="1">
        <v>11.29</v>
      </c>
    </row>
    <row r="66" spans="1:10">
      <c r="A66">
        <v>31</v>
      </c>
      <c r="B66" s="1">
        <v>2.2000000000000002</v>
      </c>
      <c r="I66">
        <v>31</v>
      </c>
      <c r="J66" s="1">
        <v>11.24</v>
      </c>
    </row>
    <row r="67" spans="1:10">
      <c r="A67">
        <v>31.5</v>
      </c>
      <c r="B67" s="1">
        <v>2.16</v>
      </c>
      <c r="I67">
        <v>31.5</v>
      </c>
      <c r="J67" s="1">
        <v>11.2</v>
      </c>
    </row>
    <row r="68" spans="1:10">
      <c r="A68">
        <v>32</v>
      </c>
      <c r="B68" s="1">
        <v>2.14</v>
      </c>
      <c r="I68">
        <v>32</v>
      </c>
      <c r="J68" s="1">
        <v>11.15</v>
      </c>
    </row>
    <row r="69" spans="1:10">
      <c r="A69">
        <v>32.5</v>
      </c>
      <c r="B69" s="1">
        <v>2.11</v>
      </c>
      <c r="I69">
        <v>32.5</v>
      </c>
      <c r="J69" s="1">
        <v>11.09</v>
      </c>
    </row>
    <row r="70" spans="1:10">
      <c r="A70">
        <v>33</v>
      </c>
      <c r="B70" s="1">
        <v>2.08</v>
      </c>
      <c r="I70">
        <v>33</v>
      </c>
      <c r="J70" s="1">
        <v>11.03</v>
      </c>
    </row>
    <row r="71" spans="1:10">
      <c r="A71">
        <v>33.5</v>
      </c>
      <c r="B71" s="1">
        <v>2.06</v>
      </c>
      <c r="I71">
        <v>33.5</v>
      </c>
      <c r="J71" s="1">
        <v>10.94</v>
      </c>
    </row>
    <row r="72" spans="1:10">
      <c r="A72">
        <v>34</v>
      </c>
      <c r="B72" s="1">
        <v>2.04</v>
      </c>
      <c r="I72">
        <v>34</v>
      </c>
      <c r="J72" s="1">
        <v>10.85</v>
      </c>
    </row>
    <row r="73" spans="1:10">
      <c r="A73">
        <v>34.5</v>
      </c>
      <c r="B73" s="1">
        <v>2.02</v>
      </c>
      <c r="I73">
        <v>34.5</v>
      </c>
      <c r="J73" s="1">
        <v>10.73</v>
      </c>
    </row>
    <row r="74" spans="1:10">
      <c r="A74">
        <v>35</v>
      </c>
      <c r="B74" s="1">
        <v>2</v>
      </c>
      <c r="I74">
        <v>35</v>
      </c>
      <c r="J74" s="1">
        <v>10.59</v>
      </c>
    </row>
    <row r="75" spans="1:10">
      <c r="A75">
        <v>35.5</v>
      </c>
      <c r="B75" s="1">
        <v>1.98</v>
      </c>
      <c r="I75">
        <v>35.5</v>
      </c>
      <c r="J75" s="1">
        <v>10.4</v>
      </c>
    </row>
    <row r="76" spans="1:10">
      <c r="A76">
        <v>36</v>
      </c>
      <c r="B76" s="1">
        <v>1.96</v>
      </c>
      <c r="I76">
        <v>36</v>
      </c>
      <c r="J76" s="1">
        <v>10.23</v>
      </c>
    </row>
    <row r="77" spans="1:10">
      <c r="A77">
        <v>36.5</v>
      </c>
      <c r="B77" s="1">
        <v>1.94</v>
      </c>
      <c r="I77">
        <v>36.5</v>
      </c>
      <c r="J77" s="1">
        <v>9.99</v>
      </c>
    </row>
    <row r="78" spans="1:10">
      <c r="A78">
        <v>37</v>
      </c>
      <c r="B78" s="1">
        <v>1.93</v>
      </c>
      <c r="I78">
        <v>37</v>
      </c>
      <c r="J78" s="1">
        <v>9.7799999999999994</v>
      </c>
    </row>
    <row r="79" spans="1:10">
      <c r="A79">
        <v>37.5</v>
      </c>
      <c r="B79" s="1">
        <v>1.91</v>
      </c>
      <c r="I79">
        <v>37.5</v>
      </c>
      <c r="J79" s="1">
        <v>9.5399999999999991</v>
      </c>
    </row>
    <row r="80" spans="1:10">
      <c r="A80">
        <v>38</v>
      </c>
      <c r="B80" s="1">
        <v>1.9</v>
      </c>
      <c r="I80">
        <v>38</v>
      </c>
      <c r="J80" s="1">
        <v>9.25</v>
      </c>
    </row>
    <row r="81" spans="1:10">
      <c r="A81">
        <v>38.5</v>
      </c>
      <c r="B81" s="1">
        <v>1.88</v>
      </c>
      <c r="I81">
        <v>38.5</v>
      </c>
      <c r="J81" s="1">
        <v>8.7899999999999991</v>
      </c>
    </row>
    <row r="82" spans="1:10">
      <c r="A82">
        <v>39</v>
      </c>
      <c r="B82" s="1">
        <v>1.87</v>
      </c>
      <c r="I82">
        <v>39</v>
      </c>
      <c r="J82" s="1">
        <v>7.74</v>
      </c>
    </row>
    <row r="83" spans="1:10">
      <c r="A83">
        <v>39.5</v>
      </c>
      <c r="B83" s="1">
        <v>1.86</v>
      </c>
      <c r="I83">
        <v>39.5</v>
      </c>
      <c r="J83" s="1">
        <v>7</v>
      </c>
    </row>
    <row r="84" spans="1:10">
      <c r="A84">
        <v>40</v>
      </c>
      <c r="B84" s="1">
        <v>1.85</v>
      </c>
      <c r="I84">
        <v>40</v>
      </c>
      <c r="J84" s="1">
        <v>6.72</v>
      </c>
    </row>
    <row r="85" spans="1:10">
      <c r="I85">
        <v>40.5</v>
      </c>
      <c r="J85" s="1">
        <v>6.56</v>
      </c>
    </row>
    <row r="86" spans="1:10">
      <c r="I86">
        <v>41</v>
      </c>
      <c r="J86" s="1">
        <v>6.45</v>
      </c>
    </row>
    <row r="87" spans="1:10">
      <c r="I87">
        <v>41.5</v>
      </c>
      <c r="J87" s="1">
        <v>6.34</v>
      </c>
    </row>
    <row r="88" spans="1:10">
      <c r="I88">
        <v>42</v>
      </c>
      <c r="J88" s="1">
        <v>6.28</v>
      </c>
    </row>
    <row r="89" spans="1:10">
      <c r="I89">
        <v>42.5</v>
      </c>
      <c r="J89" s="1">
        <v>6.2</v>
      </c>
    </row>
    <row r="90" spans="1:10">
      <c r="I90">
        <v>43</v>
      </c>
      <c r="J90" s="1">
        <v>6.13</v>
      </c>
    </row>
    <row r="91" spans="1:10">
      <c r="I91">
        <v>43.5</v>
      </c>
      <c r="J91" s="1">
        <v>6.09</v>
      </c>
    </row>
    <row r="92" spans="1:10">
      <c r="I92">
        <v>44</v>
      </c>
      <c r="J92" s="1">
        <v>6.03</v>
      </c>
    </row>
    <row r="93" spans="1:10">
      <c r="I93">
        <v>44.5</v>
      </c>
      <c r="J93" s="1">
        <v>5.99</v>
      </c>
    </row>
    <row r="94" spans="1:10">
      <c r="I94">
        <v>45</v>
      </c>
      <c r="J94" s="1">
        <v>5.95</v>
      </c>
    </row>
    <row r="95" spans="1:10">
      <c r="I95">
        <v>45.5</v>
      </c>
      <c r="J95" s="1">
        <v>5.91</v>
      </c>
    </row>
    <row r="96" spans="1:10">
      <c r="I96">
        <v>46</v>
      </c>
      <c r="J96" s="1">
        <v>5.88</v>
      </c>
    </row>
    <row r="97" spans="9:10">
      <c r="I97">
        <v>46.5</v>
      </c>
      <c r="J97" s="1">
        <v>5.84</v>
      </c>
    </row>
    <row r="98" spans="9:10">
      <c r="I98">
        <v>47</v>
      </c>
      <c r="J98" s="1">
        <v>5.81</v>
      </c>
    </row>
    <row r="99" spans="9:10">
      <c r="I99">
        <v>47.5</v>
      </c>
      <c r="J99" s="1">
        <v>5.77</v>
      </c>
    </row>
    <row r="100" spans="9:10">
      <c r="I100">
        <v>48</v>
      </c>
      <c r="J100" s="1">
        <v>5.75</v>
      </c>
    </row>
    <row r="101" spans="9:10">
      <c r="I101">
        <v>48.5</v>
      </c>
      <c r="J101" s="1">
        <v>5.72</v>
      </c>
    </row>
    <row r="102" spans="9:10">
      <c r="I102">
        <v>49</v>
      </c>
      <c r="J102" s="1">
        <v>5.7</v>
      </c>
    </row>
    <row r="103" spans="9:10">
      <c r="I103">
        <v>49.5</v>
      </c>
      <c r="J103" s="1">
        <v>5.68</v>
      </c>
    </row>
    <row r="104" spans="9:10">
      <c r="I104">
        <v>50</v>
      </c>
      <c r="J104" s="1">
        <v>5.66</v>
      </c>
    </row>
  </sheetData>
  <mergeCells count="1">
    <mergeCell ref="G2:H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counters</vt:lpstr>
      <vt:lpstr>biogas</vt:lpstr>
      <vt:lpstr>pH</vt:lpstr>
      <vt:lpstr>tank log</vt:lpstr>
      <vt:lpstr>% solids</vt:lpstr>
      <vt:lpstr>TS VS</vt:lpstr>
      <vt:lpstr>Alkalinity</vt:lpstr>
      <vt:lpstr>VFA distillation</vt:lpstr>
      <vt:lpstr>curves</vt:lpstr>
      <vt:lpstr>Sheet1</vt:lpstr>
      <vt:lpstr>t curves</vt:lpstr>
    </vt:vector>
  </TitlesOfParts>
  <Company>Vermont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Nuite, Zyla</dc:creator>
  <cp:lastModifiedBy>Joan Richmond-Hall</cp:lastModifiedBy>
  <cp:lastPrinted>2014-10-30T14:09:22Z</cp:lastPrinted>
  <dcterms:created xsi:type="dcterms:W3CDTF">2014-09-27T21:40:06Z</dcterms:created>
  <dcterms:modified xsi:type="dcterms:W3CDTF">2016-09-20T22:31:10Z</dcterms:modified>
</cp:coreProperties>
</file>