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0" yWindow="0" windowWidth="25600" windowHeight="1756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5" i="1" l="1"/>
  <c r="U5" i="1"/>
  <c r="X5" i="1"/>
  <c r="AA5" i="1"/>
  <c r="V6" i="1"/>
  <c r="U6" i="1"/>
  <c r="X6" i="1"/>
  <c r="AA6" i="1"/>
  <c r="V7" i="1"/>
  <c r="U7" i="1"/>
  <c r="X7" i="1"/>
  <c r="AA7" i="1"/>
  <c r="M8" i="1"/>
  <c r="V8" i="1"/>
  <c r="U8" i="1"/>
  <c r="X8" i="1"/>
  <c r="AA8" i="1"/>
  <c r="V9" i="1"/>
  <c r="U9" i="1"/>
  <c r="X9" i="1"/>
  <c r="AA9" i="1"/>
  <c r="V10" i="1"/>
  <c r="U10" i="1"/>
  <c r="X10" i="1"/>
  <c r="AA10" i="1"/>
  <c r="V11" i="1"/>
  <c r="U11" i="1"/>
  <c r="X11" i="1"/>
  <c r="AA11" i="1"/>
  <c r="V12" i="1"/>
  <c r="U12" i="1"/>
  <c r="X12" i="1"/>
  <c r="AA12" i="1"/>
  <c r="V13" i="1"/>
  <c r="U13" i="1"/>
  <c r="X13" i="1"/>
  <c r="AA13" i="1"/>
  <c r="V14" i="1"/>
  <c r="U14" i="1"/>
  <c r="X14" i="1"/>
  <c r="AA14" i="1"/>
  <c r="M15" i="1"/>
  <c r="V15" i="1"/>
  <c r="U15" i="1"/>
  <c r="X15" i="1"/>
  <c r="AA15" i="1"/>
  <c r="M16" i="1"/>
  <c r="V16" i="1"/>
  <c r="U16" i="1"/>
  <c r="X16" i="1"/>
  <c r="AA16" i="1"/>
  <c r="V17" i="1"/>
  <c r="U17" i="1"/>
  <c r="X17" i="1"/>
  <c r="AA17" i="1"/>
  <c r="V18" i="1"/>
  <c r="U18" i="1"/>
  <c r="X18" i="1"/>
  <c r="AA18" i="1"/>
  <c r="V19" i="1"/>
  <c r="U19" i="1"/>
  <c r="X19" i="1"/>
  <c r="AA19" i="1"/>
  <c r="V20" i="1"/>
  <c r="U20" i="1"/>
  <c r="X20" i="1"/>
  <c r="AA20" i="1"/>
  <c r="V21" i="1"/>
  <c r="U21" i="1"/>
  <c r="X21" i="1"/>
  <c r="AA21" i="1"/>
  <c r="N22" i="1"/>
  <c r="V22" i="1"/>
  <c r="U22" i="1"/>
  <c r="X22" i="1"/>
  <c r="AA22" i="1"/>
  <c r="V23" i="1"/>
  <c r="U23" i="1"/>
  <c r="X23" i="1"/>
  <c r="AA23" i="1"/>
  <c r="V24" i="1"/>
  <c r="U24" i="1"/>
  <c r="X24" i="1"/>
  <c r="AA24" i="1"/>
  <c r="V25" i="1"/>
  <c r="U25" i="1"/>
  <c r="X25" i="1"/>
  <c r="AA25" i="1"/>
  <c r="V26" i="1"/>
  <c r="U26" i="1"/>
  <c r="X26" i="1"/>
  <c r="AA26" i="1"/>
  <c r="V27" i="1"/>
  <c r="U27" i="1"/>
  <c r="X27" i="1"/>
  <c r="AA27" i="1"/>
  <c r="V28" i="1"/>
  <c r="U28" i="1"/>
  <c r="X28" i="1"/>
  <c r="AA28" i="1"/>
  <c r="V29" i="1"/>
  <c r="U29" i="1"/>
  <c r="X29" i="1"/>
  <c r="AA29" i="1"/>
  <c r="M30" i="1"/>
  <c r="V30" i="1"/>
  <c r="U30" i="1"/>
  <c r="X30" i="1"/>
  <c r="AA30" i="1"/>
  <c r="V31" i="1"/>
  <c r="U31" i="1"/>
  <c r="X31" i="1"/>
  <c r="AA31" i="1"/>
  <c r="V32" i="1"/>
  <c r="U32" i="1"/>
  <c r="X32" i="1"/>
  <c r="AA32" i="1"/>
  <c r="V33" i="1"/>
  <c r="U33" i="1"/>
  <c r="X33" i="1"/>
  <c r="AA33" i="1"/>
  <c r="V34" i="1"/>
  <c r="U34" i="1"/>
  <c r="X34" i="1"/>
  <c r="AA34" i="1"/>
  <c r="AA38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8" i="1"/>
  <c r="X38" i="1"/>
  <c r="V35" i="1"/>
  <c r="V38" i="1"/>
  <c r="U38" i="1"/>
  <c r="AA37" i="1"/>
  <c r="Z37" i="1"/>
  <c r="X37" i="1"/>
  <c r="V37" i="1"/>
  <c r="U37" i="1"/>
  <c r="R37" i="1"/>
  <c r="Q37" i="1"/>
  <c r="P37" i="1"/>
  <c r="O37" i="1"/>
  <c r="N37" i="1"/>
  <c r="M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<sst xmlns="http://schemas.openxmlformats.org/spreadsheetml/2006/main" count="36" uniqueCount="31">
  <si>
    <t>AD Feedstock Data May 2015</t>
  </si>
  <si>
    <t>Day of May</t>
  </si>
  <si>
    <t>on-farm feedtock (gallons/day)</t>
  </si>
  <si>
    <r>
      <t xml:space="preserve">off-farm feedstock </t>
    </r>
    <r>
      <rPr>
        <sz val="12"/>
        <color theme="1"/>
        <rFont val="Calibri"/>
        <family val="2"/>
        <scheme val="minor"/>
      </rPr>
      <t>(gallons/month)</t>
    </r>
  </si>
  <si>
    <t>total on-farm</t>
  </si>
  <si>
    <t>total off-farm</t>
  </si>
  <si>
    <t>total volume</t>
  </si>
  <si>
    <t>on-farm</t>
  </si>
  <si>
    <t>off-farm</t>
  </si>
  <si>
    <t>Osha manure</t>
  </si>
  <si>
    <t>Vermont Tech manure</t>
  </si>
  <si>
    <t>heifer manure</t>
  </si>
  <si>
    <t>silage / haylage</t>
  </si>
  <si>
    <t>grass</t>
  </si>
  <si>
    <t>leaves</t>
  </si>
  <si>
    <t>effluent</t>
  </si>
  <si>
    <t>goat bedding</t>
  </si>
  <si>
    <t>paper shreds</t>
  </si>
  <si>
    <t>garden refuse</t>
  </si>
  <si>
    <t>brewery</t>
  </si>
  <si>
    <t>glycerol</t>
  </si>
  <si>
    <t>GTW</t>
  </si>
  <si>
    <t>FeCl3</t>
  </si>
  <si>
    <t>Na2CO3 (lb)</t>
  </si>
  <si>
    <t>CaCO3(lb)</t>
  </si>
  <si>
    <t>gallons/day</t>
  </si>
  <si>
    <t>%</t>
  </si>
  <si>
    <t xml:space="preserve"> </t>
  </si>
  <si>
    <t>sum</t>
  </si>
  <si>
    <t>average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</si>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</sst>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164" fontId="2" fillId="2" borderId="0" xfId="1" applyNumberFormat="1" applyFont="1" applyFill="1" applyAlignment="1">
      <alignment horizontal="center"/>
    </xf>
    <xf numFmtId="0" fontId="4" fillId="0" borderId="0" xfId="0" applyFont="1" applyAlignment="1">
      <alignment horizontal="right"/>
    </xf>
    <xf numFmtId="164" fontId="2" fillId="3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/>
    <xf numFmtId="164" fontId="2" fillId="0" borderId="0" xfId="1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/>
    <xf numFmtId="164" fontId="0" fillId="0" borderId="0" xfId="0" applyNumberForma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'[1]May''15'!$B$4</c:f>
              <c:strCache>
                <c:ptCount val="1"/>
                <c:pt idx="0">
                  <c:v>Osha manure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'[1]May''15'!$A$5:$A$35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'[1]May''15'!$B$5:$B$35</c:f>
              <c:numCache>
                <c:formatCode>_(* #,##0_);_(* \(#,##0\);_(* "-"??_);_(@_)</c:formatCode>
                <c:ptCount val="31"/>
                <c:pt idx="0">
                  <c:v>1800.0</c:v>
                </c:pt>
                <c:pt idx="1">
                  <c:v>1800.0</c:v>
                </c:pt>
                <c:pt idx="2">
                  <c:v>1800.0</c:v>
                </c:pt>
                <c:pt idx="3">
                  <c:v>1800.0</c:v>
                </c:pt>
                <c:pt idx="4">
                  <c:v>1800.0</c:v>
                </c:pt>
                <c:pt idx="5">
                  <c:v>1800.0</c:v>
                </c:pt>
                <c:pt idx="6">
                  <c:v>1800.0</c:v>
                </c:pt>
                <c:pt idx="7">
                  <c:v>1800.0</c:v>
                </c:pt>
                <c:pt idx="8">
                  <c:v>1800.0</c:v>
                </c:pt>
                <c:pt idx="9">
                  <c:v>1800.0</c:v>
                </c:pt>
                <c:pt idx="10">
                  <c:v>1800.0</c:v>
                </c:pt>
                <c:pt idx="11">
                  <c:v>1800.0</c:v>
                </c:pt>
                <c:pt idx="12">
                  <c:v>1800.0</c:v>
                </c:pt>
                <c:pt idx="13">
                  <c:v>1800.0</c:v>
                </c:pt>
                <c:pt idx="14">
                  <c:v>1800.0</c:v>
                </c:pt>
                <c:pt idx="15">
                  <c:v>1800.0</c:v>
                </c:pt>
                <c:pt idx="16">
                  <c:v>1800.0</c:v>
                </c:pt>
                <c:pt idx="17">
                  <c:v>1800.0</c:v>
                </c:pt>
                <c:pt idx="18">
                  <c:v>1800.0</c:v>
                </c:pt>
                <c:pt idx="19">
                  <c:v>1800.0</c:v>
                </c:pt>
                <c:pt idx="20">
                  <c:v>1800.0</c:v>
                </c:pt>
                <c:pt idx="21">
                  <c:v>1800.0</c:v>
                </c:pt>
                <c:pt idx="22">
                  <c:v>1800.0</c:v>
                </c:pt>
                <c:pt idx="23">
                  <c:v>1800.0</c:v>
                </c:pt>
                <c:pt idx="24">
                  <c:v>1800.0</c:v>
                </c:pt>
                <c:pt idx="25">
                  <c:v>1800.0</c:v>
                </c:pt>
                <c:pt idx="26">
                  <c:v>1800.0</c:v>
                </c:pt>
                <c:pt idx="27">
                  <c:v>1800.0</c:v>
                </c:pt>
                <c:pt idx="28">
                  <c:v>1800.0</c:v>
                </c:pt>
                <c:pt idx="30">
                  <c:v>1800.0</c:v>
                </c:pt>
              </c:numCache>
            </c:numRef>
          </c:val>
        </c:ser>
        <c:ser>
          <c:idx val="1"/>
          <c:order val="1"/>
          <c:tx>
            <c:strRef>
              <c:f>'[1]May''15'!$C$4</c:f>
              <c:strCache>
                <c:ptCount val="1"/>
                <c:pt idx="0">
                  <c:v>Vermont Tech manure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'[1]May''15'!$A$5:$A$35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'[1]May''15'!$C$5:$C$34</c:f>
              <c:numCache>
                <c:formatCode>_(* #,##0_);_(* \(#,##0\);_(* "-"??_);_(@_)</c:formatCode>
                <c:ptCount val="30"/>
                <c:pt idx="0">
                  <c:v>4000.0</c:v>
                </c:pt>
                <c:pt idx="1">
                  <c:v>4000.0</c:v>
                </c:pt>
                <c:pt idx="2">
                  <c:v>4000.0</c:v>
                </c:pt>
                <c:pt idx="3">
                  <c:v>4000.0</c:v>
                </c:pt>
                <c:pt idx="4">
                  <c:v>4000.0</c:v>
                </c:pt>
                <c:pt idx="5">
                  <c:v>4000.0</c:v>
                </c:pt>
                <c:pt idx="6">
                  <c:v>4000.0</c:v>
                </c:pt>
                <c:pt idx="7">
                  <c:v>4000.0</c:v>
                </c:pt>
                <c:pt idx="8">
                  <c:v>4000.0</c:v>
                </c:pt>
                <c:pt idx="9">
                  <c:v>4000.0</c:v>
                </c:pt>
                <c:pt idx="10">
                  <c:v>4000.0</c:v>
                </c:pt>
                <c:pt idx="11">
                  <c:v>4000.0</c:v>
                </c:pt>
                <c:pt idx="12">
                  <c:v>4000.0</c:v>
                </c:pt>
                <c:pt idx="13">
                  <c:v>4000.0</c:v>
                </c:pt>
                <c:pt idx="14">
                  <c:v>4000.0</c:v>
                </c:pt>
                <c:pt idx="15">
                  <c:v>4000.0</c:v>
                </c:pt>
                <c:pt idx="16">
                  <c:v>4000.0</c:v>
                </c:pt>
                <c:pt idx="17">
                  <c:v>4000.0</c:v>
                </c:pt>
                <c:pt idx="18">
                  <c:v>4000.0</c:v>
                </c:pt>
                <c:pt idx="19">
                  <c:v>4000.0</c:v>
                </c:pt>
                <c:pt idx="20">
                  <c:v>4000.0</c:v>
                </c:pt>
                <c:pt idx="21">
                  <c:v>4000.0</c:v>
                </c:pt>
                <c:pt idx="22">
                  <c:v>4000.0</c:v>
                </c:pt>
                <c:pt idx="23">
                  <c:v>4000.0</c:v>
                </c:pt>
                <c:pt idx="24">
                  <c:v>4000.0</c:v>
                </c:pt>
                <c:pt idx="25">
                  <c:v>4000.0</c:v>
                </c:pt>
                <c:pt idx="26">
                  <c:v>4000.0</c:v>
                </c:pt>
                <c:pt idx="27">
                  <c:v>4000.0</c:v>
                </c:pt>
                <c:pt idx="28">
                  <c:v>4000.0</c:v>
                </c:pt>
                <c:pt idx="29">
                  <c:v>4000.0</c:v>
                </c:pt>
              </c:numCache>
            </c:numRef>
          </c:val>
        </c:ser>
        <c:ser>
          <c:idx val="2"/>
          <c:order val="2"/>
          <c:tx>
            <c:strRef>
              <c:f>'[1]May''15'!$D$4</c:f>
              <c:strCache>
                <c:ptCount val="1"/>
                <c:pt idx="0">
                  <c:v>heifer manure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numRef>
              <c:f>'[1]May''15'!$A$5:$A$35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'[1]May''15'!$D$5:$D$34</c:f>
              <c:numCache>
                <c:formatCode>General</c:formatCode>
                <c:ptCount val="30"/>
                <c:pt idx="0">
                  <c:v>625.0</c:v>
                </c:pt>
                <c:pt idx="4" formatCode="_(* #,##0_);_(* \(#,##0\);_(* &quot;-&quot;??_);_(@_)">
                  <c:v>1250.0</c:v>
                </c:pt>
                <c:pt idx="5" formatCode="_(* #,##0_);_(* \(#,##0\);_(* &quot;-&quot;??_);_(@_)">
                  <c:v>1250.0</c:v>
                </c:pt>
                <c:pt idx="6" formatCode="_(* #,##0_);_(* \(#,##0\);_(* &quot;-&quot;??_);_(@_)">
                  <c:v>1250.0</c:v>
                </c:pt>
                <c:pt idx="7" formatCode="_(* #,##0_);_(* \(#,##0\);_(* &quot;-&quot;??_);_(@_)">
                  <c:v>875.0</c:v>
                </c:pt>
                <c:pt idx="8" formatCode="_(* #,##0_);_(* \(#,##0\);_(* &quot;-&quot;??_);_(@_)">
                  <c:v>1000.0</c:v>
                </c:pt>
                <c:pt idx="11" formatCode="_(* #,##0_);_(* \(#,##0\);_(* &quot;-&quot;??_);_(@_)">
                  <c:v>750.0</c:v>
                </c:pt>
                <c:pt idx="13" formatCode="_(* #,##0_);_(* \(#,##0\);_(* &quot;-&quot;??_);_(@_)">
                  <c:v>0.0</c:v>
                </c:pt>
                <c:pt idx="14" formatCode="_(* #,##0_);_(* \(#,##0\);_(* &quot;-&quot;??_);_(@_)">
                  <c:v>2000.0</c:v>
                </c:pt>
                <c:pt idx="15" formatCode="_(* #,##0_);_(* \(#,##0\);_(* &quot;-&quot;??_);_(@_)">
                  <c:v>1250.0</c:v>
                </c:pt>
                <c:pt idx="16" formatCode="_(* #,##0_);_(* \(#,##0\);_(* &quot;-&quot;??_);_(@_)">
                  <c:v>250.0</c:v>
                </c:pt>
              </c:numCache>
            </c:numRef>
          </c:val>
        </c:ser>
        <c:ser>
          <c:idx val="3"/>
          <c:order val="3"/>
          <c:tx>
            <c:strRef>
              <c:f>'[1]May''15'!$E$4</c:f>
              <c:strCache>
                <c:ptCount val="1"/>
                <c:pt idx="0">
                  <c:v>silage / haylage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'[1]May''15'!$A$5:$A$35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'[1]May''15'!$E$5:$E$34</c:f>
              <c:numCache>
                <c:formatCode>General</c:formatCode>
                <c:ptCount val="30"/>
                <c:pt idx="13" formatCode="_(* #,##0_);_(* \(#,##0\);_(* &quot;-&quot;??_);_(@_)">
                  <c:v>1000.0</c:v>
                </c:pt>
              </c:numCache>
            </c:numRef>
          </c:val>
        </c:ser>
        <c:ser>
          <c:idx val="4"/>
          <c:order val="4"/>
          <c:tx>
            <c:strRef>
              <c:f>'[1]May''15'!$F$4</c:f>
              <c:strCache>
                <c:ptCount val="1"/>
                <c:pt idx="0">
                  <c:v>grass</c:v>
                </c:pt>
              </c:strCache>
            </c:strRef>
          </c:tx>
          <c:invertIfNegative val="0"/>
          <c:cat>
            <c:numRef>
              <c:f>'[1]May''15'!$A$5:$A$35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'[1]May''15'!$F$5:$F$34</c:f>
              <c:numCache>
                <c:formatCode>General</c:formatCode>
                <c:ptCount val="30"/>
              </c:numCache>
            </c:numRef>
          </c:val>
        </c:ser>
        <c:ser>
          <c:idx val="5"/>
          <c:order val="5"/>
          <c:tx>
            <c:strRef>
              <c:f>'[1]May''15'!$G$4</c:f>
              <c:strCache>
                <c:ptCount val="1"/>
                <c:pt idx="0">
                  <c:v>leaves</c:v>
                </c:pt>
              </c:strCache>
            </c:strRef>
          </c:tx>
          <c:invertIfNegative val="0"/>
          <c:cat>
            <c:numRef>
              <c:f>'[1]May''15'!$A$5:$A$35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'[1]May''15'!$G$5:$G$34</c:f>
              <c:numCache>
                <c:formatCode>General</c:formatCode>
                <c:ptCount val="30"/>
              </c:numCache>
            </c:numRef>
          </c:val>
        </c:ser>
        <c:ser>
          <c:idx val="6"/>
          <c:order val="6"/>
          <c:tx>
            <c:strRef>
              <c:f>'[1]May''15'!$H$4</c:f>
              <c:strCache>
                <c:ptCount val="1"/>
                <c:pt idx="0">
                  <c:v>effluent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'[1]May''15'!$A$5:$A$35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'[1]May''15'!$H$5:$H$34</c:f>
              <c:numCache>
                <c:formatCode>General</c:formatCode>
                <c:ptCount val="30"/>
                <c:pt idx="0">
                  <c:v>2000.0</c:v>
                </c:pt>
                <c:pt idx="16" formatCode="_(* #,##0_);_(* \(#,##0\);_(* &quot;-&quot;??_);_(@_)">
                  <c:v>4000.0</c:v>
                </c:pt>
                <c:pt idx="17" formatCode="_(* #,##0_);_(* \(#,##0\);_(* &quot;-&quot;??_);_(@_)">
                  <c:v>1300.0</c:v>
                </c:pt>
                <c:pt idx="19" formatCode="_(* #,##0_);_(* \(#,##0\);_(* &quot;-&quot;??_);_(@_)">
                  <c:v>250.0</c:v>
                </c:pt>
                <c:pt idx="21" formatCode="_(* #,##0_);_(* \(#,##0\);_(* &quot;-&quot;??_);_(@_)">
                  <c:v>1550.0</c:v>
                </c:pt>
                <c:pt idx="23" formatCode="_(* #,##0_);_(* \(#,##0\);_(* &quot;-&quot;??_);_(@_)">
                  <c:v>1500.0</c:v>
                </c:pt>
                <c:pt idx="24" formatCode="_(* #,##0_);_(* \(#,##0\);_(* &quot;-&quot;??_);_(@_)">
                  <c:v>4000.0</c:v>
                </c:pt>
                <c:pt idx="25" formatCode="_(* #,##0_);_(* \(#,##0\);_(* &quot;-&quot;??_);_(@_)">
                  <c:v>4000.0</c:v>
                </c:pt>
                <c:pt idx="26" formatCode="_(* #,##0_);_(* \(#,##0\);_(* &quot;-&quot;??_);_(@_)">
                  <c:v>4000.0</c:v>
                </c:pt>
                <c:pt idx="27" formatCode="_(* #,##0_);_(* \(#,##0\);_(* &quot;-&quot;??_);_(@_)">
                  <c:v>4000.0</c:v>
                </c:pt>
                <c:pt idx="29" formatCode="_(* #,##0_);_(* \(#,##0\);_(* &quot;-&quot;??_);_(@_)">
                  <c:v>4000.0</c:v>
                </c:pt>
              </c:numCache>
            </c:numRef>
          </c:val>
        </c:ser>
        <c:ser>
          <c:idx val="7"/>
          <c:order val="7"/>
          <c:tx>
            <c:strRef>
              <c:f>'[1]May''15'!$I$4</c:f>
              <c:strCache>
                <c:ptCount val="1"/>
                <c:pt idx="0">
                  <c:v>goat bedding</c:v>
                </c:pt>
              </c:strCache>
            </c:strRef>
          </c:tx>
          <c:invertIfNegative val="0"/>
          <c:cat>
            <c:numRef>
              <c:f>'[1]May''15'!$A$5:$A$35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'[1]May''15'!$I$5:$I$34</c:f>
              <c:numCache>
                <c:formatCode>General</c:formatCode>
                <c:ptCount val="30"/>
              </c:numCache>
            </c:numRef>
          </c:val>
        </c:ser>
        <c:ser>
          <c:idx val="8"/>
          <c:order val="8"/>
          <c:tx>
            <c:strRef>
              <c:f>'[1]May''15'!$J$4</c:f>
              <c:strCache>
                <c:ptCount val="1"/>
                <c:pt idx="0">
                  <c:v>paper shreds</c:v>
                </c:pt>
              </c:strCache>
            </c:strRef>
          </c:tx>
          <c:invertIfNegative val="0"/>
          <c:cat>
            <c:numRef>
              <c:f>'[1]May''15'!$A$5:$A$35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'[1]May''15'!$J$5:$J$34</c:f>
              <c:numCache>
                <c:formatCode>General</c:formatCode>
                <c:ptCount val="30"/>
                <c:pt idx="19" formatCode="_(* #,##0_);_(* \(#,##0\);_(* &quot;-&quot;??_);_(@_)">
                  <c:v>50.0</c:v>
                </c:pt>
              </c:numCache>
            </c:numRef>
          </c:val>
        </c:ser>
        <c:ser>
          <c:idx val="9"/>
          <c:order val="9"/>
          <c:tx>
            <c:strRef>
              <c:f>'[1]May''15'!$K$4</c:f>
              <c:strCache>
                <c:ptCount val="1"/>
                <c:pt idx="0">
                  <c:v>garden refuse</c:v>
                </c:pt>
              </c:strCache>
            </c:strRef>
          </c:tx>
          <c:invertIfNegative val="0"/>
          <c:cat>
            <c:numRef>
              <c:f>'[1]May''15'!$A$5:$A$35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'[1]May''15'!$K$5:$K$34</c:f>
              <c:numCache>
                <c:formatCode>General</c:formatCode>
                <c:ptCount val="3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2102212744"/>
        <c:axId val="-2115379224"/>
      </c:barChart>
      <c:catAx>
        <c:axId val="-2102212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15379224"/>
        <c:crosses val="autoZero"/>
        <c:auto val="1"/>
        <c:lblAlgn val="ctr"/>
        <c:lblOffset val="100"/>
        <c:noMultiLvlLbl val="0"/>
      </c:catAx>
      <c:valAx>
        <c:axId val="-2115379224"/>
        <c:scaling>
          <c:orientation val="minMax"/>
          <c:max val="1800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gallons/day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-2102212744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'[1]May''15'!$M$4</c:f>
              <c:strCache>
                <c:ptCount val="1"/>
                <c:pt idx="0">
                  <c:v>brewery</c:v>
                </c:pt>
              </c:strCache>
            </c:strRef>
          </c:tx>
          <c:invertIfNegative val="0"/>
          <c:cat>
            <c:numRef>
              <c:f>'[1]May''15'!$L$5:$L$34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cat>
          <c:val>
            <c:numRef>
              <c:f>'[1]May''15'!$M$5:$M$34</c:f>
              <c:numCache>
                <c:formatCode>_(* #,##0_);_(* \(#,##0\);_(* "-"??_);_(@_)</c:formatCode>
                <c:ptCount val="30"/>
                <c:pt idx="0">
                  <c:v>8000.0</c:v>
                </c:pt>
                <c:pt idx="2">
                  <c:v>1000.0</c:v>
                </c:pt>
                <c:pt idx="3">
                  <c:v>4900.0</c:v>
                </c:pt>
                <c:pt idx="4">
                  <c:v>750.0</c:v>
                </c:pt>
                <c:pt idx="5">
                  <c:v>800.0</c:v>
                </c:pt>
                <c:pt idx="6">
                  <c:v>925.0</c:v>
                </c:pt>
                <c:pt idx="7">
                  <c:v>4000.0</c:v>
                </c:pt>
                <c:pt idx="10">
                  <c:v>5000.0</c:v>
                </c:pt>
                <c:pt idx="11">
                  <c:v>1725.0</c:v>
                </c:pt>
                <c:pt idx="13">
                  <c:v>1000.0</c:v>
                </c:pt>
                <c:pt idx="14">
                  <c:v>3500.0</c:v>
                </c:pt>
                <c:pt idx="17">
                  <c:v>4000.0</c:v>
                </c:pt>
                <c:pt idx="18">
                  <c:v>1000.0</c:v>
                </c:pt>
                <c:pt idx="19">
                  <c:v>950.0</c:v>
                </c:pt>
                <c:pt idx="20">
                  <c:v>800.0</c:v>
                </c:pt>
                <c:pt idx="21">
                  <c:v>4000.0</c:v>
                </c:pt>
                <c:pt idx="24">
                  <c:v>1000.0</c:v>
                </c:pt>
                <c:pt idx="25">
                  <c:v>4475.0</c:v>
                </c:pt>
                <c:pt idx="26">
                  <c:v>800.0</c:v>
                </c:pt>
                <c:pt idx="27">
                  <c:v>825.0</c:v>
                </c:pt>
                <c:pt idx="28">
                  <c:v>4000.0</c:v>
                </c:pt>
              </c:numCache>
            </c:numRef>
          </c:val>
        </c:ser>
        <c:ser>
          <c:idx val="1"/>
          <c:order val="1"/>
          <c:tx>
            <c:strRef>
              <c:f>'[1]May''15'!$N$4</c:f>
              <c:strCache>
                <c:ptCount val="1"/>
                <c:pt idx="0">
                  <c:v>glycerol</c:v>
                </c:pt>
              </c:strCache>
            </c:strRef>
          </c:tx>
          <c:invertIfNegative val="0"/>
          <c:cat>
            <c:numRef>
              <c:f>'[1]May''15'!$L$5:$L$34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cat>
          <c:val>
            <c:numRef>
              <c:f>'[1]May''15'!$N$5:$N$34</c:f>
              <c:numCache>
                <c:formatCode>_(* #,##0_);_(* \(#,##0\);_(* "-"??_);_(@_)</c:formatCode>
                <c:ptCount val="30"/>
                <c:pt idx="0">
                  <c:v>600.0</c:v>
                </c:pt>
                <c:pt idx="1">
                  <c:v>600.0</c:v>
                </c:pt>
                <c:pt idx="2">
                  <c:v>600.0</c:v>
                </c:pt>
                <c:pt idx="3">
                  <c:v>600.0</c:v>
                </c:pt>
                <c:pt idx="4">
                  <c:v>600.0</c:v>
                </c:pt>
                <c:pt idx="5">
                  <c:v>600.0</c:v>
                </c:pt>
                <c:pt idx="6">
                  <c:v>800.0</c:v>
                </c:pt>
                <c:pt idx="7">
                  <c:v>800.0</c:v>
                </c:pt>
                <c:pt idx="8">
                  <c:v>800.0</c:v>
                </c:pt>
                <c:pt idx="9">
                  <c:v>800.0</c:v>
                </c:pt>
                <c:pt idx="10">
                  <c:v>800.0</c:v>
                </c:pt>
                <c:pt idx="11">
                  <c:v>800.0</c:v>
                </c:pt>
                <c:pt idx="12">
                  <c:v>900.0</c:v>
                </c:pt>
                <c:pt idx="13">
                  <c:v>800.0</c:v>
                </c:pt>
                <c:pt idx="14">
                  <c:v>800.0</c:v>
                </c:pt>
                <c:pt idx="15">
                  <c:v>800.0</c:v>
                </c:pt>
                <c:pt idx="17">
                  <c:v>875.0</c:v>
                </c:pt>
                <c:pt idx="18">
                  <c:v>800.0</c:v>
                </c:pt>
                <c:pt idx="19">
                  <c:v>800.0</c:v>
                </c:pt>
                <c:pt idx="20">
                  <c:v>800.0</c:v>
                </c:pt>
                <c:pt idx="21">
                  <c:v>800.0</c:v>
                </c:pt>
                <c:pt idx="22">
                  <c:v>800.0</c:v>
                </c:pt>
                <c:pt idx="23">
                  <c:v>800.0</c:v>
                </c:pt>
                <c:pt idx="24">
                  <c:v>825.0</c:v>
                </c:pt>
                <c:pt idx="25">
                  <c:v>850.0</c:v>
                </c:pt>
                <c:pt idx="26">
                  <c:v>720.0</c:v>
                </c:pt>
                <c:pt idx="27">
                  <c:v>810.0</c:v>
                </c:pt>
                <c:pt idx="28">
                  <c:v>1450.0</c:v>
                </c:pt>
                <c:pt idx="29">
                  <c:v>200.0</c:v>
                </c:pt>
              </c:numCache>
            </c:numRef>
          </c:val>
        </c:ser>
        <c:ser>
          <c:idx val="2"/>
          <c:order val="2"/>
          <c:tx>
            <c:strRef>
              <c:f>'[1]May''15'!$O$4</c:f>
              <c:strCache>
                <c:ptCount val="1"/>
                <c:pt idx="0">
                  <c:v>GTW</c:v>
                </c:pt>
              </c:strCache>
            </c:strRef>
          </c:tx>
          <c:invertIfNegative val="0"/>
          <c:cat>
            <c:numRef>
              <c:f>'[1]May''15'!$L$5:$L$34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cat>
          <c:val>
            <c:numRef>
              <c:f>'[1]May''15'!$O$5:$O$34</c:f>
              <c:numCache>
                <c:formatCode>_(* #,##0_);_(* \(#,##0\);_(* "-"??_);_(@_)</c:formatCode>
                <c:ptCount val="30"/>
                <c:pt idx="0">
                  <c:v>4000.0</c:v>
                </c:pt>
                <c:pt idx="1">
                  <c:v>4000.0</c:v>
                </c:pt>
                <c:pt idx="2">
                  <c:v>4000.0</c:v>
                </c:pt>
                <c:pt idx="3">
                  <c:v>4000.0</c:v>
                </c:pt>
                <c:pt idx="4">
                  <c:v>4000.0</c:v>
                </c:pt>
                <c:pt idx="5">
                  <c:v>4000.0</c:v>
                </c:pt>
                <c:pt idx="6">
                  <c:v>4000.0</c:v>
                </c:pt>
                <c:pt idx="7">
                  <c:v>4000.0</c:v>
                </c:pt>
                <c:pt idx="8">
                  <c:v>4000.0</c:v>
                </c:pt>
                <c:pt idx="9">
                  <c:v>4000.0</c:v>
                </c:pt>
                <c:pt idx="12">
                  <c:v>4200.0</c:v>
                </c:pt>
                <c:pt idx="13">
                  <c:v>4000.0</c:v>
                </c:pt>
                <c:pt idx="17">
                  <c:v>4000.0</c:v>
                </c:pt>
                <c:pt idx="18">
                  <c:v>4200.0</c:v>
                </c:pt>
                <c:pt idx="19">
                  <c:v>4200.0</c:v>
                </c:pt>
                <c:pt idx="20">
                  <c:v>4200.0</c:v>
                </c:pt>
                <c:pt idx="22">
                  <c:v>4000.0</c:v>
                </c:pt>
                <c:pt idx="24">
                  <c:v>4200.0</c:v>
                </c:pt>
                <c:pt idx="25">
                  <c:v>4200.0</c:v>
                </c:pt>
                <c:pt idx="26">
                  <c:v>4000.0</c:v>
                </c:pt>
                <c:pt idx="27">
                  <c:v>4400.0</c:v>
                </c:pt>
                <c:pt idx="28">
                  <c:v>4400.0</c:v>
                </c:pt>
                <c:pt idx="29">
                  <c:v>4000.0</c:v>
                </c:pt>
              </c:numCache>
            </c:numRef>
          </c:val>
        </c:ser>
        <c:ser>
          <c:idx val="3"/>
          <c:order val="3"/>
          <c:tx>
            <c:strRef>
              <c:f>'[1]May''15'!$P$4</c:f>
              <c:strCache>
                <c:ptCount val="1"/>
                <c:pt idx="0">
                  <c:v>FeCl3</c:v>
                </c:pt>
              </c:strCache>
            </c:strRef>
          </c:tx>
          <c:invertIfNegative val="0"/>
          <c:cat>
            <c:numRef>
              <c:f>'[1]May''15'!$L$5:$L$34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cat>
          <c:val>
            <c:numRef>
              <c:f>'[1]May''15'!$P$5:$P$34</c:f>
              <c:numCache>
                <c:formatCode>_(* #,##0_);_(* \(#,##0\);_(* "-"??_);_(@_)</c:formatCode>
                <c:ptCount val="30"/>
                <c:pt idx="0">
                  <c:v>50.0</c:v>
                </c:pt>
                <c:pt idx="1">
                  <c:v>50.0</c:v>
                </c:pt>
                <c:pt idx="3">
                  <c:v>50.0</c:v>
                </c:pt>
                <c:pt idx="4">
                  <c:v>50.0</c:v>
                </c:pt>
                <c:pt idx="5">
                  <c:v>50.0</c:v>
                </c:pt>
                <c:pt idx="6">
                  <c:v>50.0</c:v>
                </c:pt>
                <c:pt idx="8">
                  <c:v>50.0</c:v>
                </c:pt>
                <c:pt idx="9">
                  <c:v>50.0</c:v>
                </c:pt>
                <c:pt idx="10">
                  <c:v>50.0</c:v>
                </c:pt>
                <c:pt idx="11">
                  <c:v>50.0</c:v>
                </c:pt>
                <c:pt idx="12">
                  <c:v>50.0</c:v>
                </c:pt>
                <c:pt idx="13">
                  <c:v>50.0</c:v>
                </c:pt>
                <c:pt idx="14">
                  <c:v>50.0</c:v>
                </c:pt>
                <c:pt idx="15">
                  <c:v>50.0</c:v>
                </c:pt>
                <c:pt idx="16">
                  <c:v>50.0</c:v>
                </c:pt>
                <c:pt idx="17">
                  <c:v>50.0</c:v>
                </c:pt>
                <c:pt idx="18">
                  <c:v>50.0</c:v>
                </c:pt>
                <c:pt idx="19">
                  <c:v>50.0</c:v>
                </c:pt>
                <c:pt idx="20">
                  <c:v>50.0</c:v>
                </c:pt>
                <c:pt idx="21">
                  <c:v>50.0</c:v>
                </c:pt>
                <c:pt idx="22">
                  <c:v>50.0</c:v>
                </c:pt>
                <c:pt idx="23">
                  <c:v>50.0</c:v>
                </c:pt>
                <c:pt idx="24">
                  <c:v>50.0</c:v>
                </c:pt>
                <c:pt idx="25">
                  <c:v>50.0</c:v>
                </c:pt>
                <c:pt idx="26">
                  <c:v>50.0</c:v>
                </c:pt>
                <c:pt idx="27">
                  <c:v>50.0</c:v>
                </c:pt>
                <c:pt idx="28">
                  <c:v>50.0</c:v>
                </c:pt>
                <c:pt idx="29">
                  <c:v>50.0</c:v>
                </c:pt>
              </c:numCache>
            </c:numRef>
          </c:val>
        </c:ser>
        <c:ser>
          <c:idx val="4"/>
          <c:order val="4"/>
          <c:tx>
            <c:strRef>
              <c:f>'[1]May''15'!$Q$4</c:f>
              <c:strCache>
                <c:ptCount val="1"/>
                <c:pt idx="0">
                  <c:v>Na2CO3 (lb)</c:v>
                </c:pt>
              </c:strCache>
            </c:strRef>
          </c:tx>
          <c:invertIfNegative val="0"/>
          <c:cat>
            <c:numRef>
              <c:f>'[1]May''15'!$L$5:$L$34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cat>
          <c:val>
            <c:numRef>
              <c:f>'[1]May''15'!$Q$5:$Q$34</c:f>
              <c:numCache>
                <c:formatCode>_(* #,##0_);_(* \(#,##0\);_(* "-"??_);_(@_)</c:formatCode>
                <c:ptCount val="30"/>
              </c:numCache>
            </c:numRef>
          </c:val>
        </c:ser>
        <c:ser>
          <c:idx val="5"/>
          <c:order val="5"/>
          <c:tx>
            <c:strRef>
              <c:f>'[1]May''15'!$R$4</c:f>
              <c:strCache>
                <c:ptCount val="1"/>
                <c:pt idx="0">
                  <c:v>CaCO3(lb)</c:v>
                </c:pt>
              </c:strCache>
            </c:strRef>
          </c:tx>
          <c:invertIfNegative val="0"/>
          <c:cat>
            <c:numRef>
              <c:f>'[1]May''15'!$L$5:$L$34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cat>
          <c:val>
            <c:numRef>
              <c:f>'[1]May''15'!$R$5:$R$34</c:f>
              <c:numCache>
                <c:formatCode>_(* #,##0_);_(* \(#,##0\);_(* "-"??_);_(@_)</c:formatCode>
                <c:ptCount val="30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2">
                  <c:v>100.0</c:v>
                </c:pt>
                <c:pt idx="13">
                  <c:v>100.0</c:v>
                </c:pt>
                <c:pt idx="14">
                  <c:v>100.0</c:v>
                </c:pt>
                <c:pt idx="15">
                  <c:v>100.0</c:v>
                </c:pt>
                <c:pt idx="16">
                  <c:v>100.0</c:v>
                </c:pt>
                <c:pt idx="17">
                  <c:v>100.0</c:v>
                </c:pt>
                <c:pt idx="18">
                  <c:v>100.0</c:v>
                </c:pt>
                <c:pt idx="19">
                  <c:v>100.0</c:v>
                </c:pt>
                <c:pt idx="20">
                  <c:v>100.0</c:v>
                </c:pt>
                <c:pt idx="21">
                  <c:v>100.0</c:v>
                </c:pt>
                <c:pt idx="22">
                  <c:v>100.0</c:v>
                </c:pt>
                <c:pt idx="23">
                  <c:v>100.0</c:v>
                </c:pt>
                <c:pt idx="24">
                  <c:v>100.0</c:v>
                </c:pt>
                <c:pt idx="25">
                  <c:v>100.0</c:v>
                </c:pt>
                <c:pt idx="26">
                  <c:v>100.0</c:v>
                </c:pt>
                <c:pt idx="27">
                  <c:v>100.0</c:v>
                </c:pt>
                <c:pt idx="28">
                  <c:v>100.0</c:v>
                </c:pt>
                <c:pt idx="29">
                  <c:v>100.0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2115502856"/>
        <c:axId val="-2115499624"/>
      </c:barChart>
      <c:catAx>
        <c:axId val="-2115502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15499624"/>
        <c:crosses val="autoZero"/>
        <c:auto val="1"/>
        <c:lblAlgn val="ctr"/>
        <c:lblOffset val="100"/>
        <c:noMultiLvlLbl val="0"/>
      </c:catAx>
      <c:valAx>
        <c:axId val="-2115499624"/>
        <c:scaling>
          <c:orientation val="minMax"/>
          <c:max val="1800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gallons/day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-2115502856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'[1]May''15'!$M$4</c:f>
              <c:strCache>
                <c:ptCount val="1"/>
                <c:pt idx="0">
                  <c:v>brewery</c:v>
                </c:pt>
              </c:strCache>
            </c:strRef>
          </c:tx>
          <c:cat>
            <c:numRef>
              <c:f>'[1]May''15'!$L$5:$L$34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cat>
          <c:val>
            <c:numRef>
              <c:f>'[1]May''15'!$M$5:$M$34</c:f>
              <c:numCache>
                <c:formatCode>_(* #,##0_);_(* \(#,##0\);_(* "-"??_);_(@_)</c:formatCode>
                <c:ptCount val="30"/>
                <c:pt idx="0">
                  <c:v>8000.0</c:v>
                </c:pt>
                <c:pt idx="2">
                  <c:v>1000.0</c:v>
                </c:pt>
                <c:pt idx="3">
                  <c:v>4900.0</c:v>
                </c:pt>
                <c:pt idx="4">
                  <c:v>750.0</c:v>
                </c:pt>
                <c:pt idx="5">
                  <c:v>800.0</c:v>
                </c:pt>
                <c:pt idx="6">
                  <c:v>925.0</c:v>
                </c:pt>
                <c:pt idx="7">
                  <c:v>4000.0</c:v>
                </c:pt>
                <c:pt idx="10">
                  <c:v>5000.0</c:v>
                </c:pt>
                <c:pt idx="11">
                  <c:v>1725.0</c:v>
                </c:pt>
                <c:pt idx="13">
                  <c:v>1000.0</c:v>
                </c:pt>
                <c:pt idx="14">
                  <c:v>3500.0</c:v>
                </c:pt>
                <c:pt idx="17">
                  <c:v>4000.0</c:v>
                </c:pt>
                <c:pt idx="18">
                  <c:v>1000.0</c:v>
                </c:pt>
                <c:pt idx="19">
                  <c:v>950.0</c:v>
                </c:pt>
                <c:pt idx="20">
                  <c:v>800.0</c:v>
                </c:pt>
                <c:pt idx="21">
                  <c:v>4000.0</c:v>
                </c:pt>
                <c:pt idx="24">
                  <c:v>1000.0</c:v>
                </c:pt>
                <c:pt idx="25">
                  <c:v>4475.0</c:v>
                </c:pt>
                <c:pt idx="26">
                  <c:v>800.0</c:v>
                </c:pt>
                <c:pt idx="27">
                  <c:v>825.0</c:v>
                </c:pt>
                <c:pt idx="28">
                  <c:v>4000.0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'[1]May''15'!$N$4</c:f>
              <c:strCache>
                <c:ptCount val="1"/>
                <c:pt idx="0">
                  <c:v>glycerol</c:v>
                </c:pt>
              </c:strCache>
            </c:strRef>
          </c:tx>
          <c:cat>
            <c:numRef>
              <c:f>'[1]May''15'!$L$5:$L$34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cat>
          <c:val>
            <c:numRef>
              <c:f>'[1]May''15'!$N$5:$N$34</c:f>
              <c:numCache>
                <c:formatCode>_(* #,##0_);_(* \(#,##0\);_(* "-"??_);_(@_)</c:formatCode>
                <c:ptCount val="30"/>
                <c:pt idx="0">
                  <c:v>600.0</c:v>
                </c:pt>
                <c:pt idx="1">
                  <c:v>600.0</c:v>
                </c:pt>
                <c:pt idx="2">
                  <c:v>600.0</c:v>
                </c:pt>
                <c:pt idx="3">
                  <c:v>600.0</c:v>
                </c:pt>
                <c:pt idx="4">
                  <c:v>600.0</c:v>
                </c:pt>
                <c:pt idx="5">
                  <c:v>600.0</c:v>
                </c:pt>
                <c:pt idx="6">
                  <c:v>800.0</c:v>
                </c:pt>
                <c:pt idx="7">
                  <c:v>800.0</c:v>
                </c:pt>
                <c:pt idx="8">
                  <c:v>800.0</c:v>
                </c:pt>
                <c:pt idx="9">
                  <c:v>800.0</c:v>
                </c:pt>
                <c:pt idx="10">
                  <c:v>800.0</c:v>
                </c:pt>
                <c:pt idx="11">
                  <c:v>800.0</c:v>
                </c:pt>
                <c:pt idx="12">
                  <c:v>900.0</c:v>
                </c:pt>
                <c:pt idx="13">
                  <c:v>800.0</c:v>
                </c:pt>
                <c:pt idx="14">
                  <c:v>800.0</c:v>
                </c:pt>
                <c:pt idx="15">
                  <c:v>800.0</c:v>
                </c:pt>
                <c:pt idx="17">
                  <c:v>875.0</c:v>
                </c:pt>
                <c:pt idx="18">
                  <c:v>800.0</c:v>
                </c:pt>
                <c:pt idx="19">
                  <c:v>800.0</c:v>
                </c:pt>
                <c:pt idx="20">
                  <c:v>800.0</c:v>
                </c:pt>
                <c:pt idx="21">
                  <c:v>800.0</c:v>
                </c:pt>
                <c:pt idx="22">
                  <c:v>800.0</c:v>
                </c:pt>
                <c:pt idx="23">
                  <c:v>800.0</c:v>
                </c:pt>
                <c:pt idx="24">
                  <c:v>825.0</c:v>
                </c:pt>
                <c:pt idx="25">
                  <c:v>850.0</c:v>
                </c:pt>
                <c:pt idx="26">
                  <c:v>720.0</c:v>
                </c:pt>
                <c:pt idx="27">
                  <c:v>810.0</c:v>
                </c:pt>
                <c:pt idx="28">
                  <c:v>1450.0</c:v>
                </c:pt>
                <c:pt idx="29">
                  <c:v>200.0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'[1]May''15'!$O$4</c:f>
              <c:strCache>
                <c:ptCount val="1"/>
                <c:pt idx="0">
                  <c:v>GTW</c:v>
                </c:pt>
              </c:strCache>
            </c:strRef>
          </c:tx>
          <c:cat>
            <c:numRef>
              <c:f>'[1]May''15'!$L$5:$L$34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cat>
          <c:val>
            <c:numRef>
              <c:f>'[1]May''15'!$O$5:$O$34</c:f>
              <c:numCache>
                <c:formatCode>_(* #,##0_);_(* \(#,##0\);_(* "-"??_);_(@_)</c:formatCode>
                <c:ptCount val="30"/>
                <c:pt idx="0">
                  <c:v>4000.0</c:v>
                </c:pt>
                <c:pt idx="1">
                  <c:v>4000.0</c:v>
                </c:pt>
                <c:pt idx="2">
                  <c:v>4000.0</c:v>
                </c:pt>
                <c:pt idx="3">
                  <c:v>4000.0</c:v>
                </c:pt>
                <c:pt idx="4">
                  <c:v>4000.0</c:v>
                </c:pt>
                <c:pt idx="5">
                  <c:v>4000.0</c:v>
                </c:pt>
                <c:pt idx="6">
                  <c:v>4000.0</c:v>
                </c:pt>
                <c:pt idx="7">
                  <c:v>4000.0</c:v>
                </c:pt>
                <c:pt idx="8">
                  <c:v>4000.0</c:v>
                </c:pt>
                <c:pt idx="9">
                  <c:v>4000.0</c:v>
                </c:pt>
                <c:pt idx="12">
                  <c:v>4200.0</c:v>
                </c:pt>
                <c:pt idx="13">
                  <c:v>4000.0</c:v>
                </c:pt>
                <c:pt idx="17">
                  <c:v>4000.0</c:v>
                </c:pt>
                <c:pt idx="18">
                  <c:v>4200.0</c:v>
                </c:pt>
                <c:pt idx="19">
                  <c:v>4200.0</c:v>
                </c:pt>
                <c:pt idx="20">
                  <c:v>4200.0</c:v>
                </c:pt>
                <c:pt idx="22">
                  <c:v>4000.0</c:v>
                </c:pt>
                <c:pt idx="24">
                  <c:v>4200.0</c:v>
                </c:pt>
                <c:pt idx="25">
                  <c:v>4200.0</c:v>
                </c:pt>
                <c:pt idx="26">
                  <c:v>4000.0</c:v>
                </c:pt>
                <c:pt idx="27">
                  <c:v>4400.0</c:v>
                </c:pt>
                <c:pt idx="28">
                  <c:v>4400.0</c:v>
                </c:pt>
                <c:pt idx="29">
                  <c:v>4000.0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0712760"/>
        <c:axId val="-2080709752"/>
      </c:lineChart>
      <c:catAx>
        <c:axId val="-2080712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80709752"/>
        <c:crosses val="autoZero"/>
        <c:auto val="1"/>
        <c:lblAlgn val="ctr"/>
        <c:lblOffset val="100"/>
        <c:noMultiLvlLbl val="0"/>
      </c:catAx>
      <c:valAx>
        <c:axId val="-2080709752"/>
        <c:scaling>
          <c:orientation val="minMax"/>
          <c:max val="600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gallons/day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-2080712760"/>
        <c:crosses val="autoZero"/>
        <c:crossBetween val="between"/>
      </c:valAx>
      <c:spPr>
        <a:noFill/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38</xdr:row>
      <xdr:rowOff>184150</xdr:rowOff>
    </xdr:from>
    <xdr:to>
      <xdr:col>10</xdr:col>
      <xdr:colOff>254000</xdr:colOff>
      <xdr:row>64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39</xdr:row>
      <xdr:rowOff>6350</xdr:rowOff>
    </xdr:from>
    <xdr:to>
      <xdr:col>20</xdr:col>
      <xdr:colOff>673100</xdr:colOff>
      <xdr:row>64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819150</xdr:colOff>
      <xdr:row>39</xdr:row>
      <xdr:rowOff>25400</xdr:rowOff>
    </xdr:from>
    <xdr:to>
      <xdr:col>29</xdr:col>
      <xdr:colOff>215900</xdr:colOff>
      <xdr:row>64</xdr:row>
      <xdr:rowOff>165100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H_Air/Documents/Vermont%20Tech/Anaerobic%20Digestion/Beastie%20Data/VTCAD%20Monthly%20Data%20Sets/VTCAD_Feedstock_Data_by_Month_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'15"/>
      <sheetName val="Feb'15"/>
      <sheetName val="Mar'15"/>
      <sheetName val="Apr'15"/>
      <sheetName val="May'15"/>
      <sheetName val="Jun'15"/>
      <sheetName val="Jul'15"/>
      <sheetName val="Aug'15"/>
      <sheetName val="Sep'15"/>
      <sheetName val="Oct'15"/>
      <sheetName val="Nov'15"/>
      <sheetName val="Template"/>
      <sheetName val="Summaries"/>
      <sheetName val="Sheet1"/>
    </sheetNames>
    <sheetDataSet>
      <sheetData sheetId="0"/>
      <sheetData sheetId="1"/>
      <sheetData sheetId="2"/>
      <sheetData sheetId="3"/>
      <sheetData sheetId="4">
        <row r="4">
          <cell r="B4" t="str">
            <v>Osha manure</v>
          </cell>
          <cell r="C4" t="str">
            <v>Vermont Tech manure</v>
          </cell>
          <cell r="D4" t="str">
            <v>heifer manure</v>
          </cell>
          <cell r="E4" t="str">
            <v>silage / haylage</v>
          </cell>
          <cell r="F4" t="str">
            <v>grass</v>
          </cell>
          <cell r="G4" t="str">
            <v>leaves</v>
          </cell>
          <cell r="H4" t="str">
            <v>effluent</v>
          </cell>
          <cell r="I4" t="str">
            <v>goat bedding</v>
          </cell>
          <cell r="J4" t="str">
            <v>paper shreds</v>
          </cell>
          <cell r="K4" t="str">
            <v>garden refuse</v>
          </cell>
          <cell r="M4" t="str">
            <v>brewery</v>
          </cell>
          <cell r="N4" t="str">
            <v>glycerol</v>
          </cell>
          <cell r="O4" t="str">
            <v>GTW</v>
          </cell>
          <cell r="P4" t="str">
            <v>FeCl3</v>
          </cell>
          <cell r="Q4" t="str">
            <v>Na2CO3 (lb)</v>
          </cell>
          <cell r="R4" t="str">
            <v>CaCO3(lb)</v>
          </cell>
        </row>
        <row r="5">
          <cell r="A5">
            <v>1</v>
          </cell>
          <cell r="B5">
            <v>1800</v>
          </cell>
          <cell r="C5">
            <v>4000</v>
          </cell>
          <cell r="D5">
            <v>625</v>
          </cell>
          <cell r="H5">
            <v>2000</v>
          </cell>
          <cell r="L5">
            <v>1</v>
          </cell>
          <cell r="M5">
            <v>8000</v>
          </cell>
          <cell r="N5">
            <v>600</v>
          </cell>
          <cell r="O5">
            <v>4000</v>
          </cell>
          <cell r="P5">
            <v>50</v>
          </cell>
          <cell r="R5">
            <v>100</v>
          </cell>
        </row>
        <row r="6">
          <cell r="A6">
            <v>2</v>
          </cell>
          <cell r="B6">
            <v>1800</v>
          </cell>
          <cell r="C6">
            <v>4000</v>
          </cell>
          <cell r="L6">
            <v>2</v>
          </cell>
          <cell r="N6">
            <v>600</v>
          </cell>
          <cell r="O6">
            <v>4000</v>
          </cell>
          <cell r="P6">
            <v>50</v>
          </cell>
          <cell r="R6">
            <v>100</v>
          </cell>
        </row>
        <row r="7">
          <cell r="A7">
            <v>3</v>
          </cell>
          <cell r="B7">
            <v>1800</v>
          </cell>
          <cell r="C7">
            <v>4000</v>
          </cell>
          <cell r="L7">
            <v>3</v>
          </cell>
          <cell r="M7">
            <v>1000</v>
          </cell>
          <cell r="N7">
            <v>600</v>
          </cell>
          <cell r="O7">
            <v>4000</v>
          </cell>
          <cell r="R7">
            <v>100</v>
          </cell>
        </row>
        <row r="8">
          <cell r="A8">
            <v>4</v>
          </cell>
          <cell r="B8">
            <v>1800</v>
          </cell>
          <cell r="C8">
            <v>4000</v>
          </cell>
          <cell r="L8">
            <v>4</v>
          </cell>
          <cell r="M8">
            <v>4900</v>
          </cell>
          <cell r="N8">
            <v>600</v>
          </cell>
          <cell r="O8">
            <v>4000</v>
          </cell>
          <cell r="P8">
            <v>50</v>
          </cell>
          <cell r="R8">
            <v>100</v>
          </cell>
        </row>
        <row r="9">
          <cell r="A9">
            <v>5</v>
          </cell>
          <cell r="B9">
            <v>1800</v>
          </cell>
          <cell r="C9">
            <v>4000</v>
          </cell>
          <cell r="D9">
            <v>1250</v>
          </cell>
          <cell r="L9">
            <v>5</v>
          </cell>
          <cell r="M9">
            <v>750</v>
          </cell>
          <cell r="N9">
            <v>600</v>
          </cell>
          <cell r="O9">
            <v>4000</v>
          </cell>
          <cell r="P9">
            <v>50</v>
          </cell>
          <cell r="R9">
            <v>100</v>
          </cell>
        </row>
        <row r="10">
          <cell r="A10">
            <v>6</v>
          </cell>
          <cell r="B10">
            <v>1800</v>
          </cell>
          <cell r="C10">
            <v>4000</v>
          </cell>
          <cell r="D10">
            <v>1250</v>
          </cell>
          <cell r="L10">
            <v>6</v>
          </cell>
          <cell r="M10">
            <v>800</v>
          </cell>
          <cell r="N10">
            <v>600</v>
          </cell>
          <cell r="O10">
            <v>4000</v>
          </cell>
          <cell r="P10">
            <v>50</v>
          </cell>
          <cell r="R10">
            <v>100</v>
          </cell>
        </row>
        <row r="11">
          <cell r="A11">
            <v>7</v>
          </cell>
          <cell r="B11">
            <v>1800</v>
          </cell>
          <cell r="C11">
            <v>4000</v>
          </cell>
          <cell r="D11">
            <v>1250</v>
          </cell>
          <cell r="L11">
            <v>7</v>
          </cell>
          <cell r="M11">
            <v>925</v>
          </cell>
          <cell r="N11">
            <v>800</v>
          </cell>
          <cell r="O11">
            <v>4000</v>
          </cell>
          <cell r="P11">
            <v>50</v>
          </cell>
          <cell r="R11">
            <v>100</v>
          </cell>
        </row>
        <row r="12">
          <cell r="A12">
            <v>8</v>
          </cell>
          <cell r="B12">
            <v>1800</v>
          </cell>
          <cell r="C12">
            <v>4000</v>
          </cell>
          <cell r="D12">
            <v>875</v>
          </cell>
          <cell r="L12">
            <v>8</v>
          </cell>
          <cell r="M12">
            <v>4000</v>
          </cell>
          <cell r="N12">
            <v>800</v>
          </cell>
          <cell r="O12">
            <v>4000</v>
          </cell>
          <cell r="R12">
            <v>100</v>
          </cell>
        </row>
        <row r="13">
          <cell r="A13">
            <v>9</v>
          </cell>
          <cell r="B13">
            <v>1800</v>
          </cell>
          <cell r="C13">
            <v>4000</v>
          </cell>
          <cell r="D13">
            <v>1000</v>
          </cell>
          <cell r="L13">
            <v>9</v>
          </cell>
          <cell r="N13">
            <v>800</v>
          </cell>
          <cell r="O13">
            <v>4000</v>
          </cell>
          <cell r="P13">
            <v>50</v>
          </cell>
          <cell r="R13">
            <v>100</v>
          </cell>
        </row>
        <row r="14">
          <cell r="A14">
            <v>10</v>
          </cell>
          <cell r="B14">
            <v>1800</v>
          </cell>
          <cell r="C14">
            <v>4000</v>
          </cell>
          <cell r="L14">
            <v>10</v>
          </cell>
          <cell r="N14">
            <v>800</v>
          </cell>
          <cell r="O14">
            <v>4000</v>
          </cell>
          <cell r="P14">
            <v>50</v>
          </cell>
          <cell r="R14">
            <v>100</v>
          </cell>
        </row>
        <row r="15">
          <cell r="A15">
            <v>11</v>
          </cell>
          <cell r="B15">
            <v>1800</v>
          </cell>
          <cell r="C15">
            <v>4000</v>
          </cell>
          <cell r="L15">
            <v>11</v>
          </cell>
          <cell r="M15">
            <v>5000</v>
          </cell>
          <cell r="N15">
            <v>800</v>
          </cell>
          <cell r="P15">
            <v>50</v>
          </cell>
          <cell r="R15">
            <v>100</v>
          </cell>
        </row>
        <row r="16">
          <cell r="A16">
            <v>12</v>
          </cell>
          <cell r="B16">
            <v>1800</v>
          </cell>
          <cell r="C16">
            <v>4000</v>
          </cell>
          <cell r="D16">
            <v>750</v>
          </cell>
          <cell r="L16">
            <v>12</v>
          </cell>
          <cell r="M16">
            <v>1725</v>
          </cell>
          <cell r="N16">
            <v>800</v>
          </cell>
          <cell r="P16">
            <v>50</v>
          </cell>
          <cell r="R16">
            <v>100</v>
          </cell>
        </row>
        <row r="17">
          <cell r="A17">
            <v>13</v>
          </cell>
          <cell r="B17">
            <v>1800</v>
          </cell>
          <cell r="C17">
            <v>4000</v>
          </cell>
          <cell r="L17">
            <v>13</v>
          </cell>
          <cell r="N17">
            <v>900</v>
          </cell>
          <cell r="O17">
            <v>4200</v>
          </cell>
          <cell r="P17">
            <v>50</v>
          </cell>
          <cell r="R17">
            <v>100</v>
          </cell>
        </row>
        <row r="18">
          <cell r="A18">
            <v>14</v>
          </cell>
          <cell r="B18">
            <v>1800</v>
          </cell>
          <cell r="C18">
            <v>4000</v>
          </cell>
          <cell r="D18" t="str">
            <v xml:space="preserve"> </v>
          </cell>
          <cell r="E18">
            <v>1000</v>
          </cell>
          <cell r="L18">
            <v>14</v>
          </cell>
          <cell r="M18">
            <v>1000</v>
          </cell>
          <cell r="N18">
            <v>800</v>
          </cell>
          <cell r="O18">
            <v>4000</v>
          </cell>
          <cell r="P18">
            <v>50</v>
          </cell>
          <cell r="R18">
            <v>100</v>
          </cell>
        </row>
        <row r="19">
          <cell r="A19">
            <v>15</v>
          </cell>
          <cell r="B19">
            <v>1800</v>
          </cell>
          <cell r="C19">
            <v>4000</v>
          </cell>
          <cell r="D19">
            <v>2000</v>
          </cell>
          <cell r="L19">
            <v>15</v>
          </cell>
          <cell r="M19">
            <v>3500</v>
          </cell>
          <cell r="N19">
            <v>800</v>
          </cell>
          <cell r="P19">
            <v>50</v>
          </cell>
          <cell r="R19">
            <v>100</v>
          </cell>
        </row>
        <row r="20">
          <cell r="A20">
            <v>16</v>
          </cell>
          <cell r="B20">
            <v>1800</v>
          </cell>
          <cell r="C20">
            <v>4000</v>
          </cell>
          <cell r="D20">
            <v>1250</v>
          </cell>
          <cell r="L20">
            <v>16</v>
          </cell>
          <cell r="N20">
            <v>800</v>
          </cell>
          <cell r="P20">
            <v>50</v>
          </cell>
          <cell r="R20">
            <v>100</v>
          </cell>
        </row>
        <row r="21">
          <cell r="A21">
            <v>17</v>
          </cell>
          <cell r="B21">
            <v>1800</v>
          </cell>
          <cell r="C21">
            <v>4000</v>
          </cell>
          <cell r="D21">
            <v>250</v>
          </cell>
          <cell r="H21">
            <v>4000</v>
          </cell>
          <cell r="L21">
            <v>17</v>
          </cell>
          <cell r="P21">
            <v>50</v>
          </cell>
          <cell r="R21">
            <v>100</v>
          </cell>
        </row>
        <row r="22">
          <cell r="A22">
            <v>18</v>
          </cell>
          <cell r="B22">
            <v>1800</v>
          </cell>
          <cell r="C22">
            <v>4000</v>
          </cell>
          <cell r="H22">
            <v>1300</v>
          </cell>
          <cell r="L22">
            <v>18</v>
          </cell>
          <cell r="M22">
            <v>4000</v>
          </cell>
          <cell r="N22">
            <v>875</v>
          </cell>
          <cell r="O22">
            <v>4000</v>
          </cell>
          <cell r="P22">
            <v>50</v>
          </cell>
          <cell r="R22">
            <v>100</v>
          </cell>
        </row>
        <row r="23">
          <cell r="A23">
            <v>19</v>
          </cell>
          <cell r="B23">
            <v>1800</v>
          </cell>
          <cell r="C23">
            <v>4000</v>
          </cell>
          <cell r="L23">
            <v>19</v>
          </cell>
          <cell r="M23">
            <v>1000</v>
          </cell>
          <cell r="N23">
            <v>800</v>
          </cell>
          <cell r="O23">
            <v>4200</v>
          </cell>
          <cell r="P23">
            <v>50</v>
          </cell>
          <cell r="R23">
            <v>100</v>
          </cell>
        </row>
        <row r="24">
          <cell r="A24">
            <v>20</v>
          </cell>
          <cell r="B24">
            <v>1800</v>
          </cell>
          <cell r="C24">
            <v>4000</v>
          </cell>
          <cell r="H24">
            <v>250</v>
          </cell>
          <cell r="J24">
            <v>50</v>
          </cell>
          <cell r="L24">
            <v>20</v>
          </cell>
          <cell r="M24">
            <v>950</v>
          </cell>
          <cell r="N24">
            <v>800</v>
          </cell>
          <cell r="O24">
            <v>4200</v>
          </cell>
          <cell r="P24">
            <v>50</v>
          </cell>
          <cell r="R24">
            <v>100</v>
          </cell>
        </row>
        <row r="25">
          <cell r="A25">
            <v>21</v>
          </cell>
          <cell r="B25">
            <v>1800</v>
          </cell>
          <cell r="C25">
            <v>4000</v>
          </cell>
          <cell r="L25">
            <v>21</v>
          </cell>
          <cell r="M25">
            <v>800</v>
          </cell>
          <cell r="N25">
            <v>800</v>
          </cell>
          <cell r="O25">
            <v>4200</v>
          </cell>
          <cell r="P25">
            <v>50</v>
          </cell>
          <cell r="R25">
            <v>100</v>
          </cell>
        </row>
        <row r="26">
          <cell r="A26">
            <v>22</v>
          </cell>
          <cell r="B26">
            <v>1800</v>
          </cell>
          <cell r="C26">
            <v>4000</v>
          </cell>
          <cell r="H26">
            <v>1550</v>
          </cell>
          <cell r="L26">
            <v>22</v>
          </cell>
          <cell r="M26">
            <v>4000</v>
          </cell>
          <cell r="N26">
            <v>800</v>
          </cell>
          <cell r="P26">
            <v>50</v>
          </cell>
          <cell r="R26">
            <v>100</v>
          </cell>
        </row>
        <row r="27">
          <cell r="A27">
            <v>23</v>
          </cell>
          <cell r="B27">
            <v>1800</v>
          </cell>
          <cell r="C27">
            <v>4000</v>
          </cell>
          <cell r="L27">
            <v>23</v>
          </cell>
          <cell r="N27">
            <v>800</v>
          </cell>
          <cell r="O27">
            <v>4000</v>
          </cell>
          <cell r="P27">
            <v>50</v>
          </cell>
          <cell r="R27">
            <v>100</v>
          </cell>
        </row>
        <row r="28">
          <cell r="A28">
            <v>24</v>
          </cell>
          <cell r="B28">
            <v>1800</v>
          </cell>
          <cell r="C28">
            <v>4000</v>
          </cell>
          <cell r="H28">
            <v>1500</v>
          </cell>
          <cell r="L28">
            <v>24</v>
          </cell>
          <cell r="N28">
            <v>800</v>
          </cell>
          <cell r="P28">
            <v>50</v>
          </cell>
          <cell r="R28">
            <v>100</v>
          </cell>
        </row>
        <row r="29">
          <cell r="A29">
            <v>25</v>
          </cell>
          <cell r="B29">
            <v>1800</v>
          </cell>
          <cell r="C29">
            <v>4000</v>
          </cell>
          <cell r="H29">
            <v>4000</v>
          </cell>
          <cell r="L29">
            <v>25</v>
          </cell>
          <cell r="M29">
            <v>1000</v>
          </cell>
          <cell r="N29">
            <v>825</v>
          </cell>
          <cell r="O29">
            <v>4200</v>
          </cell>
          <cell r="P29">
            <v>50</v>
          </cell>
          <cell r="R29">
            <v>100</v>
          </cell>
        </row>
        <row r="30">
          <cell r="A30">
            <v>26</v>
          </cell>
          <cell r="B30">
            <v>1800</v>
          </cell>
          <cell r="C30">
            <v>4000</v>
          </cell>
          <cell r="H30">
            <v>4000</v>
          </cell>
          <cell r="L30">
            <v>26</v>
          </cell>
          <cell r="M30">
            <v>4475</v>
          </cell>
          <cell r="N30">
            <v>850</v>
          </cell>
          <cell r="O30">
            <v>4200</v>
          </cell>
          <cell r="P30">
            <v>50</v>
          </cell>
          <cell r="R30">
            <v>100</v>
          </cell>
        </row>
        <row r="31">
          <cell r="A31">
            <v>27</v>
          </cell>
          <cell r="B31">
            <v>1800</v>
          </cell>
          <cell r="C31">
            <v>4000</v>
          </cell>
          <cell r="H31">
            <v>4000</v>
          </cell>
          <cell r="L31">
            <v>27</v>
          </cell>
          <cell r="M31">
            <v>800</v>
          </cell>
          <cell r="N31">
            <v>720</v>
          </cell>
          <cell r="O31">
            <v>4000</v>
          </cell>
          <cell r="P31">
            <v>50</v>
          </cell>
          <cell r="R31">
            <v>100</v>
          </cell>
        </row>
        <row r="32">
          <cell r="A32">
            <v>28</v>
          </cell>
          <cell r="B32">
            <v>1800</v>
          </cell>
          <cell r="C32">
            <v>4000</v>
          </cell>
          <cell r="H32">
            <v>4000</v>
          </cell>
          <cell r="L32">
            <v>28</v>
          </cell>
          <cell r="M32">
            <v>825</v>
          </cell>
          <cell r="N32">
            <v>810</v>
          </cell>
          <cell r="O32">
            <v>4400</v>
          </cell>
          <cell r="P32">
            <v>50</v>
          </cell>
          <cell r="R32">
            <v>100</v>
          </cell>
        </row>
        <row r="33">
          <cell r="A33">
            <v>29</v>
          </cell>
          <cell r="B33">
            <v>1800</v>
          </cell>
          <cell r="C33">
            <v>4000</v>
          </cell>
          <cell r="L33">
            <v>29</v>
          </cell>
          <cell r="M33">
            <v>4000</v>
          </cell>
          <cell r="N33">
            <v>1450</v>
          </cell>
          <cell r="O33">
            <v>4400</v>
          </cell>
          <cell r="P33">
            <v>50</v>
          </cell>
          <cell r="R33">
            <v>100</v>
          </cell>
        </row>
        <row r="34">
          <cell r="A34">
            <v>30</v>
          </cell>
          <cell r="C34">
            <v>4000</v>
          </cell>
          <cell r="H34">
            <v>4000</v>
          </cell>
          <cell r="L34">
            <v>30</v>
          </cell>
          <cell r="N34">
            <v>200</v>
          </cell>
          <cell r="O34">
            <v>4000</v>
          </cell>
          <cell r="P34">
            <v>50</v>
          </cell>
          <cell r="R34">
            <v>100</v>
          </cell>
        </row>
        <row r="35">
          <cell r="A35">
            <v>31</v>
          </cell>
          <cell r="B35">
            <v>1800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workbookViewId="0">
      <selection sqref="A1:XFD1048576"/>
    </sheetView>
  </sheetViews>
  <sheetFormatPr baseColWidth="10" defaultRowHeight="15" x14ac:dyDescent="0"/>
  <cols>
    <col min="2" max="2" width="11" style="4" bestFit="1" customWidth="1"/>
    <col min="3" max="3" width="11.5" style="4" bestFit="1" customWidth="1"/>
    <col min="4" max="11" width="10.83203125" style="4"/>
    <col min="13" max="18" width="10.83203125" style="4"/>
    <col min="19" max="19" width="4.83203125" customWidth="1"/>
    <col min="21" max="22" width="11.5" bestFit="1" customWidth="1"/>
  </cols>
  <sheetData>
    <row r="1" spans="1:27" s="1" customFormat="1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M1" s="2"/>
      <c r="N1" s="2"/>
      <c r="O1" s="2"/>
      <c r="P1" s="2"/>
      <c r="Q1" s="2"/>
      <c r="R1" s="2"/>
      <c r="U1" s="3"/>
      <c r="V1" s="3"/>
      <c r="W1" s="3"/>
      <c r="X1" s="3"/>
      <c r="Z1" s="3"/>
      <c r="AA1" s="3"/>
    </row>
    <row r="2" spans="1:27" ht="18">
      <c r="L2" s="1"/>
      <c r="U2" s="5"/>
      <c r="V2" s="5"/>
      <c r="W2" s="5"/>
      <c r="X2" s="5"/>
      <c r="Z2" s="5"/>
      <c r="AA2" s="5"/>
    </row>
    <row r="3" spans="1:27" s="14" customFormat="1">
      <c r="A3" s="6" t="s">
        <v>1</v>
      </c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8" t="s">
        <v>1</v>
      </c>
      <c r="M3" s="9" t="s">
        <v>3</v>
      </c>
      <c r="N3" s="9"/>
      <c r="O3" s="9"/>
      <c r="P3" s="9"/>
      <c r="Q3" s="10"/>
      <c r="R3" s="10"/>
      <c r="S3" s="11"/>
      <c r="T3" s="11"/>
      <c r="U3" s="12" t="s">
        <v>4</v>
      </c>
      <c r="V3" s="13" t="s">
        <v>5</v>
      </c>
      <c r="W3" s="11"/>
      <c r="X3" s="11" t="s">
        <v>6</v>
      </c>
      <c r="Z3" s="12" t="s">
        <v>7</v>
      </c>
      <c r="AA3" s="13" t="s">
        <v>8</v>
      </c>
    </row>
    <row r="4" spans="1:27">
      <c r="B4" s="15" t="s">
        <v>9</v>
      </c>
      <c r="C4" s="15" t="s">
        <v>10</v>
      </c>
      <c r="D4" s="15" t="s">
        <v>11</v>
      </c>
      <c r="E4" s="15" t="s">
        <v>12</v>
      </c>
      <c r="F4" s="15" t="s">
        <v>13</v>
      </c>
      <c r="G4" s="15" t="s">
        <v>14</v>
      </c>
      <c r="H4" s="15" t="s">
        <v>15</v>
      </c>
      <c r="I4" s="15" t="s">
        <v>16</v>
      </c>
      <c r="J4" s="15" t="s">
        <v>17</v>
      </c>
      <c r="K4" s="15" t="s">
        <v>18</v>
      </c>
      <c r="M4" s="15" t="s">
        <v>19</v>
      </c>
      <c r="N4" s="15" t="s">
        <v>20</v>
      </c>
      <c r="O4" s="15" t="s">
        <v>21</v>
      </c>
      <c r="P4" s="15" t="s">
        <v>22</v>
      </c>
      <c r="Q4" s="15" t="s">
        <v>23</v>
      </c>
      <c r="R4" s="15" t="s">
        <v>24</v>
      </c>
      <c r="S4" s="6"/>
      <c r="T4" s="6"/>
      <c r="U4" s="16" t="s">
        <v>25</v>
      </c>
      <c r="V4" s="16" t="s">
        <v>25</v>
      </c>
      <c r="W4" s="16"/>
      <c r="X4" s="16" t="s">
        <v>25</v>
      </c>
      <c r="Z4" s="5" t="s">
        <v>26</v>
      </c>
      <c r="AA4" s="5" t="s">
        <v>26</v>
      </c>
    </row>
    <row r="5" spans="1:27">
      <c r="A5">
        <v>1</v>
      </c>
      <c r="B5" s="4">
        <v>1800</v>
      </c>
      <c r="C5" s="4">
        <v>4000</v>
      </c>
      <c r="D5">
        <v>625</v>
      </c>
      <c r="E5"/>
      <c r="F5"/>
      <c r="G5"/>
      <c r="H5">
        <v>2000</v>
      </c>
      <c r="I5"/>
      <c r="J5"/>
      <c r="K5"/>
      <c r="L5" s="17">
        <v>1</v>
      </c>
      <c r="M5" s="4">
        <v>8000</v>
      </c>
      <c r="N5" s="4">
        <v>600</v>
      </c>
      <c r="O5" s="4">
        <v>4000</v>
      </c>
      <c r="P5" s="4">
        <v>50</v>
      </c>
      <c r="R5" s="4">
        <v>100</v>
      </c>
      <c r="U5" s="18">
        <f>SUM(B5:K5)</f>
        <v>8425</v>
      </c>
      <c r="V5" s="18">
        <f>SUM(M5:R5)</f>
        <v>12750</v>
      </c>
      <c r="X5" s="18">
        <f>SUM(U5:V5)</f>
        <v>21175</v>
      </c>
      <c r="Z5" s="19">
        <f>(U5*100)/X5</f>
        <v>39.787485242030698</v>
      </c>
      <c r="AA5" s="19">
        <f>(V5*100)/X5</f>
        <v>60.212514757969302</v>
      </c>
    </row>
    <row r="6" spans="1:27">
      <c r="A6">
        <v>2</v>
      </c>
      <c r="B6" s="4">
        <v>1800</v>
      </c>
      <c r="C6" s="4">
        <v>4000</v>
      </c>
      <c r="D6"/>
      <c r="E6"/>
      <c r="F6"/>
      <c r="G6"/>
      <c r="H6"/>
      <c r="I6"/>
      <c r="J6"/>
      <c r="K6"/>
      <c r="L6" s="17">
        <v>2</v>
      </c>
      <c r="N6" s="4">
        <v>600</v>
      </c>
      <c r="O6" s="4">
        <v>4000</v>
      </c>
      <c r="P6" s="4">
        <v>50</v>
      </c>
      <c r="R6" s="4">
        <v>100</v>
      </c>
      <c r="U6" s="18">
        <f t="shared" ref="U6:U34" si="0">SUM(B6:K6)</f>
        <v>5800</v>
      </c>
      <c r="V6" s="18">
        <f t="shared" ref="V6:V35" si="1">SUM(M6:R6)</f>
        <v>4750</v>
      </c>
      <c r="X6" s="18">
        <f t="shared" ref="X6:X34" si="2">SUM(U6:V6)</f>
        <v>10550</v>
      </c>
      <c r="Z6" s="19">
        <f t="shared" ref="Z6:Z34" si="3">(U6*100)/X6</f>
        <v>54.976303317535546</v>
      </c>
      <c r="AA6" s="19">
        <f t="shared" ref="AA6:AA34" si="4">(V6*100)/X6</f>
        <v>45.023696682464454</v>
      </c>
    </row>
    <row r="7" spans="1:27">
      <c r="A7">
        <v>3</v>
      </c>
      <c r="B7" s="4">
        <v>1800</v>
      </c>
      <c r="C7" s="4">
        <v>4000</v>
      </c>
      <c r="D7"/>
      <c r="E7"/>
      <c r="F7"/>
      <c r="G7"/>
      <c r="H7"/>
      <c r="I7"/>
      <c r="J7"/>
      <c r="K7"/>
      <c r="L7" s="17">
        <v>3</v>
      </c>
      <c r="M7" s="4">
        <v>1000</v>
      </c>
      <c r="N7" s="4">
        <v>600</v>
      </c>
      <c r="O7" s="4">
        <v>4000</v>
      </c>
      <c r="R7" s="4">
        <v>100</v>
      </c>
      <c r="U7" s="18">
        <f t="shared" si="0"/>
        <v>5800</v>
      </c>
      <c r="V7" s="18">
        <f t="shared" si="1"/>
        <v>5700</v>
      </c>
      <c r="X7" s="18">
        <f t="shared" si="2"/>
        <v>11500</v>
      </c>
      <c r="Z7" s="19">
        <f t="shared" si="3"/>
        <v>50.434782608695649</v>
      </c>
      <c r="AA7" s="19">
        <f t="shared" si="4"/>
        <v>49.565217391304351</v>
      </c>
    </row>
    <row r="8" spans="1:27">
      <c r="A8">
        <v>4</v>
      </c>
      <c r="B8" s="4">
        <v>1800</v>
      </c>
      <c r="C8" s="4">
        <v>4000</v>
      </c>
      <c r="D8"/>
      <c r="E8"/>
      <c r="F8"/>
      <c r="G8"/>
      <c r="H8"/>
      <c r="I8"/>
      <c r="J8"/>
      <c r="K8"/>
      <c r="L8" s="17">
        <v>4</v>
      </c>
      <c r="M8" s="4">
        <f>900+4000</f>
        <v>4900</v>
      </c>
      <c r="N8" s="4">
        <v>600</v>
      </c>
      <c r="O8" s="4">
        <v>4000</v>
      </c>
      <c r="P8" s="4">
        <v>50</v>
      </c>
      <c r="R8" s="4">
        <v>100</v>
      </c>
      <c r="U8" s="18">
        <f t="shared" si="0"/>
        <v>5800</v>
      </c>
      <c r="V8" s="18">
        <f t="shared" si="1"/>
        <v>9650</v>
      </c>
      <c r="X8" s="18">
        <f t="shared" si="2"/>
        <v>15450</v>
      </c>
      <c r="Z8" s="19">
        <f t="shared" si="3"/>
        <v>37.540453074433657</v>
      </c>
      <c r="AA8" s="19">
        <f t="shared" si="4"/>
        <v>62.459546925566343</v>
      </c>
    </row>
    <row r="9" spans="1:27">
      <c r="A9">
        <v>5</v>
      </c>
      <c r="B9" s="4">
        <v>1800</v>
      </c>
      <c r="C9" s="4">
        <v>4000</v>
      </c>
      <c r="D9" s="4">
        <v>1250</v>
      </c>
      <c r="E9"/>
      <c r="F9"/>
      <c r="G9"/>
      <c r="H9"/>
      <c r="I9"/>
      <c r="J9"/>
      <c r="K9"/>
      <c r="L9" s="17">
        <v>5</v>
      </c>
      <c r="M9" s="4">
        <v>750</v>
      </c>
      <c r="N9" s="4">
        <v>600</v>
      </c>
      <c r="O9" s="4">
        <v>4000</v>
      </c>
      <c r="P9" s="4">
        <v>50</v>
      </c>
      <c r="R9" s="4">
        <v>100</v>
      </c>
      <c r="U9" s="18">
        <f t="shared" si="0"/>
        <v>7050</v>
      </c>
      <c r="V9" s="18">
        <f t="shared" si="1"/>
        <v>5500</v>
      </c>
      <c r="X9" s="18">
        <f t="shared" si="2"/>
        <v>12550</v>
      </c>
      <c r="Z9" s="19">
        <f t="shared" si="3"/>
        <v>56.17529880478088</v>
      </c>
      <c r="AA9" s="19">
        <f t="shared" si="4"/>
        <v>43.82470119521912</v>
      </c>
    </row>
    <row r="10" spans="1:27">
      <c r="A10">
        <v>6</v>
      </c>
      <c r="B10" s="4">
        <v>1800</v>
      </c>
      <c r="C10" s="4">
        <v>4000</v>
      </c>
      <c r="D10" s="4">
        <v>1250</v>
      </c>
      <c r="L10" s="17">
        <v>6</v>
      </c>
      <c r="M10" s="4">
        <v>800</v>
      </c>
      <c r="N10" s="4">
        <v>600</v>
      </c>
      <c r="O10" s="4">
        <v>4000</v>
      </c>
      <c r="P10" s="4">
        <v>50</v>
      </c>
      <c r="R10" s="4">
        <v>100</v>
      </c>
      <c r="U10" s="18">
        <f t="shared" si="0"/>
        <v>7050</v>
      </c>
      <c r="V10" s="18">
        <f t="shared" si="1"/>
        <v>5550</v>
      </c>
      <c r="X10" s="18">
        <f t="shared" si="2"/>
        <v>12600</v>
      </c>
      <c r="Z10" s="19">
        <f t="shared" si="3"/>
        <v>55.952380952380949</v>
      </c>
      <c r="AA10" s="19">
        <f t="shared" si="4"/>
        <v>44.047619047619051</v>
      </c>
    </row>
    <row r="11" spans="1:27">
      <c r="A11">
        <v>7</v>
      </c>
      <c r="B11" s="4">
        <v>1800</v>
      </c>
      <c r="C11" s="4">
        <v>4000</v>
      </c>
      <c r="D11" s="4">
        <v>1250</v>
      </c>
      <c r="L11" s="17">
        <v>7</v>
      </c>
      <c r="M11" s="4">
        <v>925</v>
      </c>
      <c r="N11" s="4">
        <v>800</v>
      </c>
      <c r="O11" s="4">
        <v>4000</v>
      </c>
      <c r="P11" s="4">
        <v>50</v>
      </c>
      <c r="R11" s="4">
        <v>100</v>
      </c>
      <c r="S11" s="4"/>
      <c r="U11" s="18">
        <f t="shared" si="0"/>
        <v>7050</v>
      </c>
      <c r="V11" s="18">
        <f t="shared" si="1"/>
        <v>5875</v>
      </c>
      <c r="X11" s="18">
        <f t="shared" si="2"/>
        <v>12925</v>
      </c>
      <c r="Z11" s="19">
        <f t="shared" si="3"/>
        <v>54.545454545454547</v>
      </c>
      <c r="AA11" s="19">
        <f t="shared" si="4"/>
        <v>45.454545454545453</v>
      </c>
    </row>
    <row r="12" spans="1:27">
      <c r="A12">
        <v>8</v>
      </c>
      <c r="B12" s="4">
        <v>1800</v>
      </c>
      <c r="C12" s="4">
        <v>4000</v>
      </c>
      <c r="D12" s="4">
        <v>875</v>
      </c>
      <c r="L12" s="17">
        <v>8</v>
      </c>
      <c r="M12" s="4">
        <v>4000</v>
      </c>
      <c r="N12" s="4">
        <v>800</v>
      </c>
      <c r="O12" s="4">
        <v>4000</v>
      </c>
      <c r="R12" s="4">
        <v>100</v>
      </c>
      <c r="S12" s="4"/>
      <c r="U12" s="18">
        <f t="shared" si="0"/>
        <v>6675</v>
      </c>
      <c r="V12" s="18">
        <f t="shared" si="1"/>
        <v>8900</v>
      </c>
      <c r="X12" s="18">
        <f t="shared" si="2"/>
        <v>15575</v>
      </c>
      <c r="Z12" s="19">
        <f t="shared" si="3"/>
        <v>42.857142857142854</v>
      </c>
      <c r="AA12" s="19">
        <f t="shared" si="4"/>
        <v>57.142857142857146</v>
      </c>
    </row>
    <row r="13" spans="1:27">
      <c r="A13">
        <v>9</v>
      </c>
      <c r="B13" s="4">
        <v>1800</v>
      </c>
      <c r="C13" s="4">
        <v>4000</v>
      </c>
      <c r="D13" s="4">
        <v>1000</v>
      </c>
      <c r="L13" s="17">
        <v>9</v>
      </c>
      <c r="N13" s="4">
        <v>800</v>
      </c>
      <c r="O13" s="4">
        <v>4000</v>
      </c>
      <c r="P13" s="4">
        <v>50</v>
      </c>
      <c r="R13" s="4">
        <v>100</v>
      </c>
      <c r="S13" s="4"/>
      <c r="U13" s="18">
        <f t="shared" si="0"/>
        <v>6800</v>
      </c>
      <c r="V13" s="18">
        <f t="shared" si="1"/>
        <v>4950</v>
      </c>
      <c r="X13" s="18">
        <f t="shared" si="2"/>
        <v>11750</v>
      </c>
      <c r="Z13" s="19">
        <f t="shared" si="3"/>
        <v>57.872340425531917</v>
      </c>
      <c r="AA13" s="19">
        <f t="shared" si="4"/>
        <v>42.127659574468083</v>
      </c>
    </row>
    <row r="14" spans="1:27">
      <c r="A14">
        <v>10</v>
      </c>
      <c r="B14" s="4">
        <v>1800</v>
      </c>
      <c r="C14" s="4">
        <v>4000</v>
      </c>
      <c r="L14" s="17">
        <v>10</v>
      </c>
      <c r="N14" s="4">
        <v>800</v>
      </c>
      <c r="O14" s="4">
        <v>4000</v>
      </c>
      <c r="P14" s="4">
        <v>50</v>
      </c>
      <c r="R14" s="4">
        <v>100</v>
      </c>
      <c r="S14" s="4"/>
      <c r="U14" s="18">
        <f t="shared" si="0"/>
        <v>5800</v>
      </c>
      <c r="V14" s="18">
        <f t="shared" si="1"/>
        <v>4950</v>
      </c>
      <c r="X14" s="18">
        <f t="shared" si="2"/>
        <v>10750</v>
      </c>
      <c r="Z14" s="19">
        <f t="shared" si="3"/>
        <v>53.953488372093027</v>
      </c>
      <c r="AA14" s="19">
        <f t="shared" si="4"/>
        <v>46.046511627906973</v>
      </c>
    </row>
    <row r="15" spans="1:27">
      <c r="A15">
        <v>11</v>
      </c>
      <c r="B15" s="4">
        <v>1800</v>
      </c>
      <c r="C15" s="4">
        <v>4000</v>
      </c>
      <c r="L15" s="17">
        <v>11</v>
      </c>
      <c r="M15" s="4">
        <f>1000+4000</f>
        <v>5000</v>
      </c>
      <c r="N15" s="4">
        <v>800</v>
      </c>
      <c r="P15" s="4">
        <v>50</v>
      </c>
      <c r="R15" s="4">
        <v>100</v>
      </c>
      <c r="S15" s="4"/>
      <c r="U15" s="18">
        <f t="shared" si="0"/>
        <v>5800</v>
      </c>
      <c r="V15" s="18">
        <f t="shared" si="1"/>
        <v>5950</v>
      </c>
      <c r="X15" s="18">
        <f t="shared" si="2"/>
        <v>11750</v>
      </c>
      <c r="Z15" s="19">
        <f t="shared" si="3"/>
        <v>49.361702127659576</v>
      </c>
      <c r="AA15" s="19">
        <f t="shared" si="4"/>
        <v>50.638297872340424</v>
      </c>
    </row>
    <row r="16" spans="1:27">
      <c r="A16">
        <v>12</v>
      </c>
      <c r="B16" s="4">
        <v>1800</v>
      </c>
      <c r="C16" s="4">
        <v>4000</v>
      </c>
      <c r="D16" s="4">
        <v>750</v>
      </c>
      <c r="L16" s="17">
        <v>12</v>
      </c>
      <c r="M16" s="4">
        <f>950+775</f>
        <v>1725</v>
      </c>
      <c r="N16" s="4">
        <v>800</v>
      </c>
      <c r="P16" s="4">
        <v>50</v>
      </c>
      <c r="R16" s="4">
        <v>100</v>
      </c>
      <c r="S16" s="4"/>
      <c r="U16" s="18">
        <f t="shared" si="0"/>
        <v>6550</v>
      </c>
      <c r="V16" s="18">
        <f t="shared" si="1"/>
        <v>2675</v>
      </c>
      <c r="X16" s="18">
        <f t="shared" si="2"/>
        <v>9225</v>
      </c>
      <c r="Z16" s="19">
        <f t="shared" si="3"/>
        <v>71.002710027100278</v>
      </c>
      <c r="AA16" s="19">
        <f t="shared" si="4"/>
        <v>28.997289972899729</v>
      </c>
    </row>
    <row r="17" spans="1:27">
      <c r="A17">
        <v>13</v>
      </c>
      <c r="B17" s="4">
        <v>1800</v>
      </c>
      <c r="C17" s="4">
        <v>4000</v>
      </c>
      <c r="L17" s="17">
        <v>13</v>
      </c>
      <c r="N17" s="4">
        <v>900</v>
      </c>
      <c r="O17" s="4">
        <v>4200</v>
      </c>
      <c r="P17" s="4">
        <v>50</v>
      </c>
      <c r="R17" s="4">
        <v>100</v>
      </c>
      <c r="S17" s="4"/>
      <c r="U17" s="18">
        <f t="shared" si="0"/>
        <v>5800</v>
      </c>
      <c r="V17" s="18">
        <f t="shared" si="1"/>
        <v>5250</v>
      </c>
      <c r="X17" s="18">
        <f t="shared" si="2"/>
        <v>11050</v>
      </c>
      <c r="Z17" s="19">
        <f t="shared" si="3"/>
        <v>52.488687782805428</v>
      </c>
      <c r="AA17" s="19">
        <f t="shared" si="4"/>
        <v>47.511312217194572</v>
      </c>
    </row>
    <row r="18" spans="1:27">
      <c r="A18">
        <v>14</v>
      </c>
      <c r="B18" s="4">
        <v>1800</v>
      </c>
      <c r="C18" s="4">
        <v>4000</v>
      </c>
      <c r="D18" s="4" t="s">
        <v>27</v>
      </c>
      <c r="E18" s="4">
        <v>1000</v>
      </c>
      <c r="L18" s="17">
        <v>14</v>
      </c>
      <c r="M18" s="4">
        <v>1000</v>
      </c>
      <c r="N18" s="4">
        <v>800</v>
      </c>
      <c r="O18" s="4">
        <v>4000</v>
      </c>
      <c r="P18" s="4">
        <v>50</v>
      </c>
      <c r="R18" s="4">
        <v>100</v>
      </c>
      <c r="S18" s="4"/>
      <c r="U18" s="18">
        <f t="shared" si="0"/>
        <v>6800</v>
      </c>
      <c r="V18" s="18">
        <f t="shared" si="1"/>
        <v>5950</v>
      </c>
      <c r="X18" s="18">
        <f t="shared" si="2"/>
        <v>12750</v>
      </c>
      <c r="Z18" s="19">
        <f t="shared" si="3"/>
        <v>53.333333333333336</v>
      </c>
      <c r="AA18" s="19">
        <f t="shared" si="4"/>
        <v>46.666666666666664</v>
      </c>
    </row>
    <row r="19" spans="1:27">
      <c r="A19">
        <v>15</v>
      </c>
      <c r="B19" s="4">
        <v>1800</v>
      </c>
      <c r="C19" s="4">
        <v>4000</v>
      </c>
      <c r="D19" s="4">
        <v>2000</v>
      </c>
      <c r="L19" s="17">
        <v>15</v>
      </c>
      <c r="M19" s="4">
        <v>3500</v>
      </c>
      <c r="N19" s="4">
        <v>800</v>
      </c>
      <c r="P19" s="4">
        <v>50</v>
      </c>
      <c r="R19" s="4">
        <v>100</v>
      </c>
      <c r="S19" s="4"/>
      <c r="U19" s="18">
        <f t="shared" si="0"/>
        <v>7800</v>
      </c>
      <c r="V19" s="18">
        <f t="shared" si="1"/>
        <v>4450</v>
      </c>
      <c r="X19" s="18">
        <f t="shared" si="2"/>
        <v>12250</v>
      </c>
      <c r="Z19" s="19">
        <f t="shared" si="3"/>
        <v>63.673469387755105</v>
      </c>
      <c r="AA19" s="19">
        <f t="shared" si="4"/>
        <v>36.326530612244895</v>
      </c>
    </row>
    <row r="20" spans="1:27">
      <c r="A20">
        <v>16</v>
      </c>
      <c r="B20" s="4">
        <v>1800</v>
      </c>
      <c r="C20" s="4">
        <v>4000</v>
      </c>
      <c r="D20" s="4">
        <v>1250</v>
      </c>
      <c r="L20" s="17">
        <v>16</v>
      </c>
      <c r="N20" s="4">
        <v>800</v>
      </c>
      <c r="P20" s="4">
        <v>50</v>
      </c>
      <c r="R20" s="4">
        <v>100</v>
      </c>
      <c r="S20" s="4"/>
      <c r="U20" s="18">
        <f t="shared" si="0"/>
        <v>7050</v>
      </c>
      <c r="V20" s="18">
        <f t="shared" si="1"/>
        <v>950</v>
      </c>
      <c r="X20" s="18">
        <f t="shared" si="2"/>
        <v>8000</v>
      </c>
      <c r="Z20" s="19">
        <f t="shared" si="3"/>
        <v>88.125</v>
      </c>
      <c r="AA20" s="19">
        <f t="shared" si="4"/>
        <v>11.875</v>
      </c>
    </row>
    <row r="21" spans="1:27">
      <c r="A21">
        <v>17</v>
      </c>
      <c r="B21" s="4">
        <v>1800</v>
      </c>
      <c r="C21" s="4">
        <v>4000</v>
      </c>
      <c r="D21" s="4">
        <v>250</v>
      </c>
      <c r="H21" s="4">
        <v>4000</v>
      </c>
      <c r="L21" s="17">
        <v>17</v>
      </c>
      <c r="P21" s="4">
        <v>50</v>
      </c>
      <c r="R21" s="4">
        <v>100</v>
      </c>
      <c r="S21" s="4"/>
      <c r="U21" s="18">
        <f t="shared" si="0"/>
        <v>10050</v>
      </c>
      <c r="V21" s="18">
        <f t="shared" si="1"/>
        <v>150</v>
      </c>
      <c r="X21" s="18">
        <f t="shared" si="2"/>
        <v>10200</v>
      </c>
      <c r="Z21" s="19">
        <f t="shared" si="3"/>
        <v>98.529411764705884</v>
      </c>
      <c r="AA21" s="19">
        <f t="shared" si="4"/>
        <v>1.4705882352941178</v>
      </c>
    </row>
    <row r="22" spans="1:27">
      <c r="A22">
        <v>18</v>
      </c>
      <c r="B22" s="4">
        <v>1800</v>
      </c>
      <c r="C22" s="4">
        <v>4000</v>
      </c>
      <c r="H22" s="4">
        <v>1300</v>
      </c>
      <c r="L22" s="17">
        <v>18</v>
      </c>
      <c r="M22" s="4">
        <v>4000</v>
      </c>
      <c r="N22" s="4">
        <f>75+800</f>
        <v>875</v>
      </c>
      <c r="O22" s="4">
        <v>4000</v>
      </c>
      <c r="P22" s="4">
        <v>50</v>
      </c>
      <c r="R22" s="4">
        <v>100</v>
      </c>
      <c r="S22" s="4"/>
      <c r="U22" s="18">
        <f t="shared" si="0"/>
        <v>7100</v>
      </c>
      <c r="V22" s="18">
        <f t="shared" si="1"/>
        <v>9025</v>
      </c>
      <c r="X22" s="18">
        <f t="shared" si="2"/>
        <v>16125</v>
      </c>
      <c r="Z22" s="19">
        <f t="shared" si="3"/>
        <v>44.031007751937985</v>
      </c>
      <c r="AA22" s="19">
        <f t="shared" si="4"/>
        <v>55.968992248062015</v>
      </c>
    </row>
    <row r="23" spans="1:27">
      <c r="A23">
        <v>19</v>
      </c>
      <c r="B23" s="4">
        <v>1800</v>
      </c>
      <c r="C23" s="4">
        <v>4000</v>
      </c>
      <c r="L23" s="17">
        <v>19</v>
      </c>
      <c r="M23" s="4">
        <v>1000</v>
      </c>
      <c r="N23" s="4">
        <v>800</v>
      </c>
      <c r="O23" s="4">
        <v>4200</v>
      </c>
      <c r="P23" s="4">
        <v>50</v>
      </c>
      <c r="R23" s="4">
        <v>100</v>
      </c>
      <c r="U23" s="18">
        <f t="shared" si="0"/>
        <v>5800</v>
      </c>
      <c r="V23" s="18">
        <f t="shared" si="1"/>
        <v>6150</v>
      </c>
      <c r="X23" s="18">
        <f t="shared" si="2"/>
        <v>11950</v>
      </c>
      <c r="Z23" s="19">
        <f t="shared" si="3"/>
        <v>48.535564853556487</v>
      </c>
      <c r="AA23" s="19">
        <f t="shared" si="4"/>
        <v>51.464435146443513</v>
      </c>
    </row>
    <row r="24" spans="1:27">
      <c r="A24">
        <v>20</v>
      </c>
      <c r="B24" s="4">
        <v>1800</v>
      </c>
      <c r="C24" s="4">
        <v>4000</v>
      </c>
      <c r="H24" s="4">
        <v>250</v>
      </c>
      <c r="J24" s="4">
        <v>50</v>
      </c>
      <c r="L24" s="17">
        <v>20</v>
      </c>
      <c r="M24" s="4">
        <v>950</v>
      </c>
      <c r="N24" s="4">
        <v>800</v>
      </c>
      <c r="O24" s="4">
        <v>4200</v>
      </c>
      <c r="P24" s="4">
        <v>50</v>
      </c>
      <c r="R24" s="4">
        <v>100</v>
      </c>
      <c r="S24" s="4"/>
      <c r="U24" s="18">
        <f t="shared" si="0"/>
        <v>6100</v>
      </c>
      <c r="V24" s="18">
        <f t="shared" si="1"/>
        <v>6100</v>
      </c>
      <c r="X24" s="18">
        <f t="shared" si="2"/>
        <v>12200</v>
      </c>
      <c r="Z24" s="19">
        <f t="shared" si="3"/>
        <v>50</v>
      </c>
      <c r="AA24" s="19">
        <f t="shared" si="4"/>
        <v>50</v>
      </c>
    </row>
    <row r="25" spans="1:27">
      <c r="A25">
        <v>21</v>
      </c>
      <c r="B25" s="4">
        <v>1800</v>
      </c>
      <c r="C25" s="4">
        <v>4000</v>
      </c>
      <c r="L25" s="17">
        <v>21</v>
      </c>
      <c r="M25" s="4">
        <v>800</v>
      </c>
      <c r="N25" s="4">
        <v>800</v>
      </c>
      <c r="O25" s="4">
        <v>4200</v>
      </c>
      <c r="P25" s="4">
        <v>50</v>
      </c>
      <c r="R25" s="4">
        <v>100</v>
      </c>
      <c r="S25" s="4"/>
      <c r="U25" s="18">
        <f t="shared" si="0"/>
        <v>5800</v>
      </c>
      <c r="V25" s="18">
        <f t="shared" si="1"/>
        <v>5950</v>
      </c>
      <c r="X25" s="18">
        <f t="shared" si="2"/>
        <v>11750</v>
      </c>
      <c r="Z25" s="19">
        <f t="shared" si="3"/>
        <v>49.361702127659576</v>
      </c>
      <c r="AA25" s="19">
        <f t="shared" si="4"/>
        <v>50.638297872340424</v>
      </c>
    </row>
    <row r="26" spans="1:27">
      <c r="A26">
        <v>22</v>
      </c>
      <c r="B26" s="4">
        <v>1800</v>
      </c>
      <c r="C26" s="4">
        <v>4000</v>
      </c>
      <c r="H26" s="4">
        <v>1550</v>
      </c>
      <c r="L26" s="17">
        <v>22</v>
      </c>
      <c r="M26" s="4">
        <v>4000</v>
      </c>
      <c r="N26" s="4">
        <v>800</v>
      </c>
      <c r="P26" s="4">
        <v>50</v>
      </c>
      <c r="R26" s="4">
        <v>100</v>
      </c>
      <c r="S26" s="4"/>
      <c r="U26" s="18">
        <f t="shared" si="0"/>
        <v>7350</v>
      </c>
      <c r="V26" s="18">
        <f t="shared" si="1"/>
        <v>4950</v>
      </c>
      <c r="X26" s="18">
        <f t="shared" si="2"/>
        <v>12300</v>
      </c>
      <c r="Z26" s="19">
        <f t="shared" si="3"/>
        <v>59.756097560975611</v>
      </c>
      <c r="AA26" s="19">
        <f t="shared" si="4"/>
        <v>40.243902439024389</v>
      </c>
    </row>
    <row r="27" spans="1:27">
      <c r="A27">
        <v>23</v>
      </c>
      <c r="B27" s="4">
        <v>1800</v>
      </c>
      <c r="C27" s="4">
        <v>4000</v>
      </c>
      <c r="L27" s="17">
        <v>23</v>
      </c>
      <c r="N27" s="4">
        <v>800</v>
      </c>
      <c r="O27" s="4">
        <v>4000</v>
      </c>
      <c r="P27" s="4">
        <v>50</v>
      </c>
      <c r="R27" s="4">
        <v>100</v>
      </c>
      <c r="S27" s="4"/>
      <c r="U27" s="18">
        <f t="shared" si="0"/>
        <v>5800</v>
      </c>
      <c r="V27" s="18">
        <f t="shared" si="1"/>
        <v>4950</v>
      </c>
      <c r="X27" s="18">
        <f t="shared" si="2"/>
        <v>10750</v>
      </c>
      <c r="Z27" s="19">
        <f t="shared" si="3"/>
        <v>53.953488372093027</v>
      </c>
      <c r="AA27" s="19">
        <f t="shared" si="4"/>
        <v>46.046511627906973</v>
      </c>
    </row>
    <row r="28" spans="1:27">
      <c r="A28">
        <v>24</v>
      </c>
      <c r="B28" s="4">
        <v>1800</v>
      </c>
      <c r="C28" s="4">
        <v>4000</v>
      </c>
      <c r="H28" s="4">
        <v>1500</v>
      </c>
      <c r="L28" s="17">
        <v>24</v>
      </c>
      <c r="N28" s="4">
        <v>800</v>
      </c>
      <c r="P28" s="4">
        <v>50</v>
      </c>
      <c r="R28" s="4">
        <v>100</v>
      </c>
      <c r="S28" s="4"/>
      <c r="U28" s="18">
        <f t="shared" si="0"/>
        <v>7300</v>
      </c>
      <c r="V28" s="18">
        <f t="shared" si="1"/>
        <v>950</v>
      </c>
      <c r="X28" s="18">
        <f t="shared" si="2"/>
        <v>8250</v>
      </c>
      <c r="Z28" s="19">
        <f t="shared" si="3"/>
        <v>88.484848484848484</v>
      </c>
      <c r="AA28" s="19">
        <f t="shared" si="4"/>
        <v>11.515151515151516</v>
      </c>
    </row>
    <row r="29" spans="1:27">
      <c r="A29">
        <v>25</v>
      </c>
      <c r="B29" s="4">
        <v>1800</v>
      </c>
      <c r="C29" s="4">
        <v>4000</v>
      </c>
      <c r="H29" s="4">
        <v>4000</v>
      </c>
      <c r="L29" s="17">
        <v>25</v>
      </c>
      <c r="M29" s="4">
        <v>1000</v>
      </c>
      <c r="N29" s="4">
        <v>825</v>
      </c>
      <c r="O29" s="4">
        <v>4200</v>
      </c>
      <c r="P29" s="4">
        <v>50</v>
      </c>
      <c r="R29" s="4">
        <v>100</v>
      </c>
      <c r="S29" s="4"/>
      <c r="U29" s="18">
        <f t="shared" si="0"/>
        <v>9800</v>
      </c>
      <c r="V29" s="18">
        <f t="shared" si="1"/>
        <v>6175</v>
      </c>
      <c r="X29" s="18">
        <f t="shared" si="2"/>
        <v>15975</v>
      </c>
      <c r="Z29" s="19">
        <f t="shared" si="3"/>
        <v>61.345852895148667</v>
      </c>
      <c r="AA29" s="19">
        <f t="shared" si="4"/>
        <v>38.654147104851333</v>
      </c>
    </row>
    <row r="30" spans="1:27">
      <c r="A30">
        <v>26</v>
      </c>
      <c r="B30" s="4">
        <v>1800</v>
      </c>
      <c r="C30" s="4">
        <v>4000</v>
      </c>
      <c r="H30" s="4">
        <v>4000</v>
      </c>
      <c r="L30" s="17">
        <v>26</v>
      </c>
      <c r="M30" s="4">
        <f>3500+975</f>
        <v>4475</v>
      </c>
      <c r="N30" s="4">
        <v>850</v>
      </c>
      <c r="O30" s="4">
        <v>4200</v>
      </c>
      <c r="P30" s="4">
        <v>50</v>
      </c>
      <c r="R30" s="4">
        <v>100</v>
      </c>
      <c r="S30" s="4"/>
      <c r="U30" s="18">
        <f t="shared" si="0"/>
        <v>9800</v>
      </c>
      <c r="V30" s="18">
        <f t="shared" si="1"/>
        <v>9675</v>
      </c>
      <c r="X30" s="18">
        <f t="shared" si="2"/>
        <v>19475</v>
      </c>
      <c r="Z30" s="19">
        <f t="shared" si="3"/>
        <v>50.320924261874197</v>
      </c>
      <c r="AA30" s="19">
        <f t="shared" si="4"/>
        <v>49.679075738125803</v>
      </c>
    </row>
    <row r="31" spans="1:27">
      <c r="A31">
        <v>27</v>
      </c>
      <c r="B31" s="4">
        <v>1800</v>
      </c>
      <c r="C31" s="4">
        <v>4000</v>
      </c>
      <c r="H31" s="4">
        <v>4000</v>
      </c>
      <c r="L31" s="17">
        <v>27</v>
      </c>
      <c r="M31" s="4">
        <v>800</v>
      </c>
      <c r="N31" s="4">
        <v>720</v>
      </c>
      <c r="O31" s="4">
        <v>4000</v>
      </c>
      <c r="P31" s="4">
        <v>50</v>
      </c>
      <c r="R31" s="4">
        <v>100</v>
      </c>
      <c r="S31" s="4"/>
      <c r="U31" s="18">
        <f t="shared" si="0"/>
        <v>9800</v>
      </c>
      <c r="V31" s="18">
        <f t="shared" si="1"/>
        <v>5670</v>
      </c>
      <c r="X31" s="18">
        <f t="shared" si="2"/>
        <v>15470</v>
      </c>
      <c r="Z31" s="19">
        <f t="shared" si="3"/>
        <v>63.348416289592762</v>
      </c>
      <c r="AA31" s="19">
        <f t="shared" si="4"/>
        <v>36.651583710407238</v>
      </c>
    </row>
    <row r="32" spans="1:27">
      <c r="A32">
        <v>28</v>
      </c>
      <c r="B32" s="4">
        <v>1800</v>
      </c>
      <c r="C32" s="4">
        <v>4000</v>
      </c>
      <c r="H32" s="4">
        <v>4000</v>
      </c>
      <c r="L32" s="17">
        <v>28</v>
      </c>
      <c r="M32" s="4">
        <v>825</v>
      </c>
      <c r="N32" s="4">
        <v>810</v>
      </c>
      <c r="O32" s="4">
        <v>4400</v>
      </c>
      <c r="P32" s="4">
        <v>50</v>
      </c>
      <c r="R32" s="4">
        <v>100</v>
      </c>
      <c r="S32" s="4"/>
      <c r="U32" s="18">
        <f t="shared" si="0"/>
        <v>9800</v>
      </c>
      <c r="V32" s="18">
        <f t="shared" si="1"/>
        <v>6185</v>
      </c>
      <c r="X32" s="18">
        <f t="shared" si="2"/>
        <v>15985</v>
      </c>
      <c r="Z32" s="19">
        <f t="shared" si="3"/>
        <v>61.307475758523616</v>
      </c>
      <c r="AA32" s="19">
        <f t="shared" si="4"/>
        <v>38.692524241476384</v>
      </c>
    </row>
    <row r="33" spans="1:27">
      <c r="A33">
        <v>29</v>
      </c>
      <c r="B33" s="4">
        <v>1800</v>
      </c>
      <c r="C33" s="4">
        <v>4000</v>
      </c>
      <c r="L33" s="17">
        <v>29</v>
      </c>
      <c r="M33" s="4">
        <v>4000</v>
      </c>
      <c r="N33" s="4">
        <v>1450</v>
      </c>
      <c r="O33" s="4">
        <v>4400</v>
      </c>
      <c r="P33" s="4">
        <v>50</v>
      </c>
      <c r="R33" s="4">
        <v>100</v>
      </c>
      <c r="S33" s="4"/>
      <c r="U33" s="18">
        <f t="shared" si="0"/>
        <v>5800</v>
      </c>
      <c r="V33" s="18">
        <f t="shared" si="1"/>
        <v>10000</v>
      </c>
      <c r="X33" s="18">
        <f t="shared" si="2"/>
        <v>15800</v>
      </c>
      <c r="Z33" s="19">
        <f t="shared" si="3"/>
        <v>36.708860759493668</v>
      </c>
      <c r="AA33" s="19">
        <f t="shared" si="4"/>
        <v>63.291139240506332</v>
      </c>
    </row>
    <row r="34" spans="1:27">
      <c r="A34">
        <v>30</v>
      </c>
      <c r="C34" s="4">
        <v>4000</v>
      </c>
      <c r="H34" s="4">
        <v>4000</v>
      </c>
      <c r="L34" s="17">
        <v>30</v>
      </c>
      <c r="N34" s="4">
        <v>200</v>
      </c>
      <c r="O34" s="4">
        <v>4000</v>
      </c>
      <c r="P34" s="4">
        <v>50</v>
      </c>
      <c r="R34" s="4">
        <v>100</v>
      </c>
      <c r="S34" s="4"/>
      <c r="U34" s="18">
        <f t="shared" si="0"/>
        <v>8000</v>
      </c>
      <c r="V34" s="18">
        <f t="shared" si="1"/>
        <v>4350</v>
      </c>
      <c r="X34" s="18">
        <f t="shared" si="2"/>
        <v>12350</v>
      </c>
      <c r="Z34" s="19">
        <f t="shared" si="3"/>
        <v>64.777327935222672</v>
      </c>
      <c r="AA34" s="19">
        <f t="shared" si="4"/>
        <v>35.222672064777328</v>
      </c>
    </row>
    <row r="35" spans="1:27">
      <c r="A35">
        <v>31</v>
      </c>
      <c r="B35" s="4">
        <v>1800</v>
      </c>
      <c r="C35" s="4">
        <v>4000</v>
      </c>
      <c r="H35" s="4">
        <v>2000</v>
      </c>
      <c r="L35" s="17">
        <v>31</v>
      </c>
      <c r="N35" s="4">
        <v>200</v>
      </c>
      <c r="O35" s="4">
        <v>4000</v>
      </c>
      <c r="P35" s="4">
        <v>50</v>
      </c>
      <c r="R35" s="4">
        <v>100</v>
      </c>
      <c r="S35" s="4"/>
      <c r="U35" s="18"/>
      <c r="V35" s="18">
        <f t="shared" si="1"/>
        <v>4350</v>
      </c>
      <c r="X35" s="18"/>
      <c r="Z35" s="19"/>
      <c r="AA35" s="19"/>
    </row>
    <row r="37" spans="1:27">
      <c r="A37" s="14" t="s">
        <v>28</v>
      </c>
      <c r="B37" s="4">
        <f>SUM(B5:B34)</f>
        <v>52200</v>
      </c>
      <c r="C37" s="4">
        <f t="shared" ref="C37:Q37" si="5">SUM(C5:C34)</f>
        <v>120000</v>
      </c>
      <c r="D37" s="4">
        <f t="shared" si="5"/>
        <v>10500</v>
      </c>
      <c r="E37" s="4">
        <f t="shared" si="5"/>
        <v>1000</v>
      </c>
      <c r="F37" s="4">
        <f t="shared" si="5"/>
        <v>0</v>
      </c>
      <c r="G37" s="4">
        <f t="shared" si="5"/>
        <v>0</v>
      </c>
      <c r="H37" s="4">
        <f>SUM(H5:H35)</f>
        <v>32600</v>
      </c>
      <c r="I37" s="4">
        <f t="shared" si="5"/>
        <v>0</v>
      </c>
      <c r="J37" s="4">
        <f t="shared" si="5"/>
        <v>50</v>
      </c>
      <c r="K37" s="4">
        <f t="shared" si="5"/>
        <v>0</v>
      </c>
      <c r="L37" s="18" t="s">
        <v>27</v>
      </c>
      <c r="M37" s="4">
        <f t="shared" si="5"/>
        <v>53450</v>
      </c>
      <c r="N37" s="4">
        <f>SUM(N5:N35)</f>
        <v>22430</v>
      </c>
      <c r="O37" s="4">
        <f>SUM(O5:O35)</f>
        <v>98000</v>
      </c>
      <c r="P37" s="4">
        <f>SUM(P5:P35)</f>
        <v>1450</v>
      </c>
      <c r="Q37" s="4">
        <f t="shared" si="5"/>
        <v>0</v>
      </c>
      <c r="R37" s="4">
        <f>SUM(R5:R35)</f>
        <v>3100</v>
      </c>
      <c r="S37" s="18"/>
      <c r="T37" s="14" t="s">
        <v>29</v>
      </c>
      <c r="U37" s="18">
        <f>AVERAGE(U5:U34)</f>
        <v>7145</v>
      </c>
      <c r="V37" s="18">
        <f>AVERAGE(V5:V35)</f>
        <v>5755.8064516129034</v>
      </c>
      <c r="X37" s="18">
        <f>AVERAGE(X5:X34)</f>
        <v>12947.666666666666</v>
      </c>
      <c r="Z37" s="18">
        <f>AVERAGE(Z5:Z34)</f>
        <v>57.084700389145539</v>
      </c>
      <c r="AA37" s="18">
        <f>AVERAGE(AA5:AA34)</f>
        <v>42.915299610854468</v>
      </c>
    </row>
    <row r="38" spans="1:27">
      <c r="T38" s="14" t="s">
        <v>30</v>
      </c>
      <c r="U38" s="4">
        <f>STDEV(U5:U34)</f>
        <v>1432.7812355574445</v>
      </c>
      <c r="V38" s="4">
        <f>STDEV(V5:V35)</f>
        <v>2680.4241258844945</v>
      </c>
      <c r="X38" s="4">
        <f>STDEV(X5:X34)</f>
        <v>3011.1478889611872</v>
      </c>
      <c r="Z38" s="4">
        <f>STDEV(Z5:Z34)</f>
        <v>14.282771156185564</v>
      </c>
      <c r="AA38" s="4">
        <f>STDEV(AA5:AA34)</f>
        <v>14.282771156185564</v>
      </c>
    </row>
  </sheetData>
  <mergeCells count="2">
    <mergeCell ref="B3:K3"/>
    <mergeCell ref="M3:P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Richmond-Hall</dc:creator>
  <cp:lastModifiedBy>Joan Richmond-Hall</cp:lastModifiedBy>
  <dcterms:created xsi:type="dcterms:W3CDTF">2015-11-02T20:45:51Z</dcterms:created>
  <dcterms:modified xsi:type="dcterms:W3CDTF">2015-11-02T20:46:18Z</dcterms:modified>
</cp:coreProperties>
</file>