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75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J4" i="1"/>
  <c r="L4" i="1"/>
  <c r="H4" i="1"/>
  <c r="K4" i="1"/>
  <c r="M4" i="1"/>
  <c r="I9" i="1"/>
  <c r="J9" i="1"/>
  <c r="L9" i="1"/>
  <c r="H9" i="1"/>
  <c r="K9" i="1"/>
  <c r="M9" i="1"/>
  <c r="P9" i="1"/>
  <c r="I8" i="1"/>
  <c r="J8" i="1"/>
  <c r="L8" i="1"/>
  <c r="H8" i="1"/>
  <c r="K8" i="1"/>
  <c r="M8" i="1"/>
  <c r="P8" i="1"/>
  <c r="I7" i="1"/>
  <c r="J7" i="1"/>
  <c r="L7" i="1"/>
  <c r="H7" i="1"/>
  <c r="K7" i="1"/>
  <c r="M7" i="1"/>
  <c r="P7" i="1"/>
  <c r="I6" i="1"/>
  <c r="J6" i="1"/>
  <c r="L6" i="1"/>
  <c r="H6" i="1"/>
  <c r="K6" i="1"/>
  <c r="M6" i="1"/>
  <c r="P6" i="1"/>
  <c r="I5" i="1"/>
  <c r="J5" i="1"/>
  <c r="L5" i="1"/>
  <c r="H5" i="1"/>
  <c r="K5" i="1"/>
  <c r="M5" i="1"/>
  <c r="P5" i="1"/>
  <c r="P4" i="1"/>
</calcChain>
</file>

<file path=xl/sharedStrings.xml><?xml version="1.0" encoding="utf-8"?>
<sst xmlns="http://schemas.openxmlformats.org/spreadsheetml/2006/main" count="31" uniqueCount="19">
  <si>
    <t>VTCAD VS Destruction 5/18/15</t>
  </si>
  <si>
    <t>dish (g)</t>
  </si>
  <si>
    <t>dish + wet (g)</t>
  </si>
  <si>
    <t>dish + dry (g)</t>
  </si>
  <si>
    <t>dish + ash (g)</t>
  </si>
  <si>
    <t>wet (g)</t>
  </si>
  <si>
    <t>dry (g)</t>
  </si>
  <si>
    <t>ash (g)</t>
  </si>
  <si>
    <t>% TS</t>
  </si>
  <si>
    <t>% VS</t>
  </si>
  <si>
    <t>volatile TS (%)</t>
  </si>
  <si>
    <t>% VS destroyed</t>
  </si>
  <si>
    <t>prep pit</t>
  </si>
  <si>
    <t>hydrolyzer</t>
  </si>
  <si>
    <t>digester</t>
  </si>
  <si>
    <t>effluent 1</t>
  </si>
  <si>
    <t>effluent 2</t>
  </si>
  <si>
    <t>solids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</si>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</sst>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64" fontId="0" fillId="0" borderId="0" xfId="0" applyNumberFormat="1" applyFill="1"/>
    <xf numFmtId="1" fontId="0" fillId="0" borderId="0" xfId="0" applyNumberFormat="1" applyFill="1" applyAlignme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330295275590551"/>
          <c:y val="0.064814814814814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'[1]TS VS'!$Q$3</c:f>
              <c:strCache>
                <c:ptCount val="1"/>
                <c:pt idx="0">
                  <c:v>% VS destroyed</c:v>
                </c:pt>
              </c:strCache>
            </c:strRef>
          </c:tx>
          <c:spPr>
            <a:solidFill>
              <a:srgbClr val="6666FF"/>
            </a:solidFill>
          </c:spPr>
          <c:invertIfNegative val="0"/>
          <c:cat>
            <c:strRef>
              <c:f>'[1]TS VS'!$P$4:$P$8</c:f>
              <c:strCache>
                <c:ptCount val="5"/>
                <c:pt idx="0">
                  <c:v>prep pit</c:v>
                </c:pt>
                <c:pt idx="1">
                  <c:v>hydrolyzer</c:v>
                </c:pt>
                <c:pt idx="2">
                  <c:v>digester</c:v>
                </c:pt>
                <c:pt idx="3">
                  <c:v>effluent 1</c:v>
                </c:pt>
                <c:pt idx="4">
                  <c:v>effluent 2</c:v>
                </c:pt>
              </c:strCache>
            </c:strRef>
          </c:cat>
          <c:val>
            <c:numRef>
              <c:f>'[1]TS VS'!$Q$4:$Q$8</c:f>
              <c:numCache>
                <c:formatCode>0.0</c:formatCode>
                <c:ptCount val="5"/>
                <c:pt idx="0">
                  <c:v>0.0</c:v>
                </c:pt>
                <c:pt idx="1">
                  <c:v>27.53903981549365</c:v>
                </c:pt>
                <c:pt idx="2">
                  <c:v>62.21005525497873</c:v>
                </c:pt>
                <c:pt idx="3">
                  <c:v>73.6411645904252</c:v>
                </c:pt>
                <c:pt idx="4">
                  <c:v>76.54979249296181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2095085544"/>
        <c:axId val="-2095084136"/>
      </c:barChart>
      <c:catAx>
        <c:axId val="-2095085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084136"/>
        <c:crosses val="autoZero"/>
        <c:auto val="1"/>
        <c:lblAlgn val="ctr"/>
        <c:lblOffset val="100"/>
        <c:noMultiLvlLbl val="0"/>
      </c:catAx>
      <c:valAx>
        <c:axId val="-2095084136"/>
        <c:scaling>
          <c:orientation val="minMax"/>
          <c:max val="1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VS</a:t>
                </a:r>
                <a:r>
                  <a:rPr lang="en-US" sz="1200" baseline="0"/>
                  <a:t> destruction</a:t>
                </a:r>
                <a:endParaRPr lang="en-US" sz="120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085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563880</xdr:colOff>
      <xdr:row>9</xdr:row>
      <xdr:rowOff>167640</xdr:rowOff>
    </xdr:from>
    <xdr:to>
      <xdr:col>18</xdr:col>
      <xdr:colOff>5080</xdr:colOff>
      <xdr:row>24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H_Air/Documents/Vermont%20Tech/Anaerobic%20Digestion/Beastie%20Data/VTCAD%20VS%20Destruction%20May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Data"/>
      <sheetName val="Alkalinity and VFA"/>
      <sheetName val="tank log"/>
      <sheetName val="% solids"/>
      <sheetName val="Sheet1"/>
      <sheetName val="Sheet2"/>
      <sheetName val="TS V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Q3" t="str">
            <v>% VS destroyed</v>
          </cell>
        </row>
        <row r="4">
          <cell r="P4" t="str">
            <v>prep pit</v>
          </cell>
          <cell r="Q4">
            <v>0</v>
          </cell>
        </row>
        <row r="5">
          <cell r="P5" t="str">
            <v>hydrolyzer</v>
          </cell>
          <cell r="Q5">
            <v>27.539039815493648</v>
          </cell>
        </row>
        <row r="6">
          <cell r="P6" t="str">
            <v>digester</v>
          </cell>
          <cell r="Q6">
            <v>62.210055254978734</v>
          </cell>
        </row>
        <row r="7">
          <cell r="P7" t="str">
            <v>effluent 1</v>
          </cell>
          <cell r="Q7">
            <v>73.641164590425191</v>
          </cell>
        </row>
        <row r="8">
          <cell r="P8" t="str">
            <v>effluent 2</v>
          </cell>
          <cell r="Q8">
            <v>76.549792492961814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sqref="A1:XFD1"/>
    </sheetView>
  </sheetViews>
  <sheetFormatPr baseColWidth="10" defaultColWidth="8.83203125" defaultRowHeight="15" x14ac:dyDescent="0"/>
  <cols>
    <col min="1" max="1" width="10.1640625" customWidth="1"/>
    <col min="2" max="2" width="7.83203125" customWidth="1"/>
    <col min="3" max="3" width="12.33203125" customWidth="1"/>
    <col min="4" max="4" width="11.33203125" customWidth="1"/>
    <col min="5" max="5" width="11.6640625" customWidth="1"/>
    <col min="6" max="6" width="4" customWidth="1"/>
    <col min="7" max="7" width="9.83203125" customWidth="1"/>
    <col min="8" max="8" width="7.83203125" customWidth="1"/>
    <col min="9" max="9" width="7.33203125" customWidth="1"/>
    <col min="10" max="10" width="7" customWidth="1"/>
    <col min="11" max="11" width="7.6640625" customWidth="1"/>
    <col min="12" max="12" width="7.5" style="1" customWidth="1"/>
    <col min="13" max="13" width="12.33203125" customWidth="1"/>
    <col min="14" max="14" width="4.83203125" customWidth="1"/>
    <col min="15" max="15" width="12.33203125" customWidth="1"/>
    <col min="16" max="16" width="12.6640625" customWidth="1"/>
  </cols>
  <sheetData>
    <row r="1" spans="1:20" s="14" customFormat="1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s="2" customFormat="1">
      <c r="A2"/>
      <c r="B2"/>
      <c r="C2"/>
      <c r="D2"/>
      <c r="E2"/>
      <c r="F2"/>
      <c r="G2"/>
      <c r="H2"/>
      <c r="I2"/>
      <c r="J2"/>
      <c r="K2"/>
      <c r="L2" s="1"/>
      <c r="M2"/>
      <c r="N2"/>
      <c r="O2"/>
      <c r="P2"/>
      <c r="Q2"/>
      <c r="R2"/>
      <c r="S2"/>
      <c r="T2"/>
    </row>
    <row r="3" spans="1:20" s="2" customFormat="1">
      <c r="A3" s="3">
        <v>42142</v>
      </c>
      <c r="B3" s="4" t="s">
        <v>1</v>
      </c>
      <c r="C3" s="5" t="s">
        <v>2</v>
      </c>
      <c r="D3" s="5" t="s">
        <v>3</v>
      </c>
      <c r="E3" s="5" t="s">
        <v>4</v>
      </c>
      <c r="F3" s="5"/>
      <c r="G3" s="3">
        <v>42142</v>
      </c>
      <c r="H3" s="5" t="s">
        <v>5</v>
      </c>
      <c r="I3" s="6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/>
      <c r="O3" s="3">
        <v>42142</v>
      </c>
      <c r="P3" s="5" t="s">
        <v>11</v>
      </c>
      <c r="R3" s="7"/>
      <c r="S3" s="8"/>
      <c r="T3" s="8"/>
    </row>
    <row r="4" spans="1:20" s="2" customFormat="1">
      <c r="A4" s="9" t="s">
        <v>12</v>
      </c>
      <c r="B4" s="10">
        <v>133.13999999999999</v>
      </c>
      <c r="C4" s="10">
        <v>364.25</v>
      </c>
      <c r="D4" s="10">
        <v>158.55000000000001</v>
      </c>
      <c r="E4" s="10">
        <v>137.38</v>
      </c>
      <c r="F4" s="10"/>
      <c r="G4" s="9" t="s">
        <v>12</v>
      </c>
      <c r="H4" s="10">
        <f>C4-B4</f>
        <v>231.11</v>
      </c>
      <c r="I4" s="10">
        <f>D4-B4</f>
        <v>25.410000000000025</v>
      </c>
      <c r="J4" s="10">
        <f>E4-B4</f>
        <v>4.2400000000000091</v>
      </c>
      <c r="K4" s="11">
        <f t="shared" ref="K4:K9" si="0">(I4/H4)*100</f>
        <v>10.994764397905769</v>
      </c>
      <c r="L4" s="11">
        <f>((I4-J4)/I4)*100</f>
        <v>83.313656040928748</v>
      </c>
      <c r="M4" s="10">
        <f>(L4/100)*K4</f>
        <v>9.1601401929817037</v>
      </c>
      <c r="N4" s="10"/>
      <c r="O4" s="9" t="s">
        <v>12</v>
      </c>
      <c r="P4" s="7">
        <f>((M4-M4)/M4)*100</f>
        <v>0</v>
      </c>
      <c r="Q4"/>
      <c r="R4"/>
      <c r="S4"/>
      <c r="T4"/>
    </row>
    <row r="5" spans="1:20">
      <c r="A5" s="9" t="s">
        <v>13</v>
      </c>
      <c r="B5" s="10">
        <v>132.53</v>
      </c>
      <c r="C5" s="10">
        <v>343</v>
      </c>
      <c r="D5" s="10">
        <v>149.57</v>
      </c>
      <c r="E5" s="10">
        <v>135.6</v>
      </c>
      <c r="F5" s="10"/>
      <c r="G5" s="9" t="s">
        <v>13</v>
      </c>
      <c r="H5" s="10">
        <f>C5-B5</f>
        <v>210.47</v>
      </c>
      <c r="I5" s="10">
        <f>D5-B5</f>
        <v>17.039999999999992</v>
      </c>
      <c r="J5" s="10">
        <f>E5-B5</f>
        <v>3.0699999999999932</v>
      </c>
      <c r="K5" s="11">
        <f t="shared" si="0"/>
        <v>8.0961657243312537</v>
      </c>
      <c r="L5" s="11">
        <f t="shared" ref="L5:L9" si="1">((I5-J5)/I5)*100</f>
        <v>81.983568075117404</v>
      </c>
      <c r="M5" s="10">
        <f t="shared" ref="M5:M9" si="2">(L5/100)*K5</f>
        <v>6.6375255380814355</v>
      </c>
      <c r="N5" s="10"/>
      <c r="O5" s="9" t="s">
        <v>13</v>
      </c>
      <c r="P5" s="7">
        <f>((M4-M5)/M4)*100</f>
        <v>27.539039815493648</v>
      </c>
    </row>
    <row r="6" spans="1:20">
      <c r="A6" s="9" t="s">
        <v>14</v>
      </c>
      <c r="B6" s="10">
        <v>131.01</v>
      </c>
      <c r="C6" s="10">
        <v>340.45</v>
      </c>
      <c r="D6" s="10">
        <v>141.06</v>
      </c>
      <c r="E6" s="10">
        <v>133.81</v>
      </c>
      <c r="F6" s="10"/>
      <c r="G6" s="9" t="s">
        <v>14</v>
      </c>
      <c r="H6" s="10">
        <f>C6-B6</f>
        <v>209.44</v>
      </c>
      <c r="I6" s="10">
        <f>D6-B6</f>
        <v>10.050000000000011</v>
      </c>
      <c r="J6" s="10">
        <f>E6-B6</f>
        <v>2.8000000000000114</v>
      </c>
      <c r="K6" s="11">
        <f t="shared" si="0"/>
        <v>4.7985103132162008</v>
      </c>
      <c r="L6" s="11">
        <f t="shared" si="1"/>
        <v>72.139303482586982</v>
      </c>
      <c r="M6" s="10">
        <f t="shared" si="2"/>
        <v>3.4616119174942703</v>
      </c>
      <c r="N6" s="10"/>
      <c r="O6" s="9" t="s">
        <v>14</v>
      </c>
      <c r="P6" s="7">
        <f>((M4-M6)/M4)*100</f>
        <v>62.210055254978734</v>
      </c>
    </row>
    <row r="7" spans="1:20">
      <c r="A7" s="9" t="s">
        <v>15</v>
      </c>
      <c r="B7" s="10">
        <v>131.04</v>
      </c>
      <c r="C7" s="10">
        <v>338.95</v>
      </c>
      <c r="D7" s="10">
        <v>138.6</v>
      </c>
      <c r="E7" s="10">
        <v>133.58000000000001</v>
      </c>
      <c r="F7" s="10"/>
      <c r="G7" s="9" t="s">
        <v>15</v>
      </c>
      <c r="H7" s="10">
        <f>C7-B7</f>
        <v>207.91</v>
      </c>
      <c r="I7" s="10">
        <f>D7-B7</f>
        <v>7.5600000000000023</v>
      </c>
      <c r="J7" s="10">
        <f>E7-B7</f>
        <v>2.5400000000000205</v>
      </c>
      <c r="K7" s="11">
        <f t="shared" si="0"/>
        <v>3.6361887355105584</v>
      </c>
      <c r="L7" s="11">
        <f t="shared" si="1"/>
        <v>66.402116402116135</v>
      </c>
      <c r="M7" s="10">
        <f t="shared" si="2"/>
        <v>2.4145062767543561</v>
      </c>
      <c r="N7" s="10"/>
      <c r="O7" s="9" t="s">
        <v>15</v>
      </c>
      <c r="P7" s="7">
        <f>((M4-M7)/M4)*100</f>
        <v>73.641164590425191</v>
      </c>
    </row>
    <row r="8" spans="1:20">
      <c r="A8" s="9" t="s">
        <v>16</v>
      </c>
      <c r="B8" s="10">
        <v>134.38</v>
      </c>
      <c r="C8" s="10">
        <v>348.06</v>
      </c>
      <c r="D8" s="10">
        <v>141.53</v>
      </c>
      <c r="E8" s="10">
        <v>136.94</v>
      </c>
      <c r="F8" s="10"/>
      <c r="G8" s="9" t="s">
        <v>16</v>
      </c>
      <c r="H8" s="10">
        <f>C8-B8</f>
        <v>213.68</v>
      </c>
      <c r="I8" s="10">
        <f>D8-B8</f>
        <v>7.1500000000000057</v>
      </c>
      <c r="J8" s="10">
        <f>E8-B8</f>
        <v>2.5600000000000023</v>
      </c>
      <c r="K8" s="11">
        <f t="shared" si="0"/>
        <v>3.3461250467989543</v>
      </c>
      <c r="L8" s="11">
        <f t="shared" si="1"/>
        <v>64.1958041958042</v>
      </c>
      <c r="M8" s="10">
        <f t="shared" si="2"/>
        <v>2.148071883189818</v>
      </c>
      <c r="N8" s="10"/>
      <c r="O8" s="9" t="s">
        <v>16</v>
      </c>
      <c r="P8" s="7">
        <f>((M4-M8)/M4)*100</f>
        <v>76.549792492961814</v>
      </c>
    </row>
    <row r="9" spans="1:20">
      <c r="A9" s="9" t="s">
        <v>17</v>
      </c>
      <c r="B9" s="10">
        <v>133.27000000000001</v>
      </c>
      <c r="C9" s="10">
        <v>217.2</v>
      </c>
      <c r="D9" s="10">
        <v>165.39</v>
      </c>
      <c r="E9" s="10">
        <v>136.69999999999999</v>
      </c>
      <c r="F9" s="10"/>
      <c r="G9" s="9" t="s">
        <v>17</v>
      </c>
      <c r="H9" s="10">
        <f>C9-B9</f>
        <v>83.929999999999978</v>
      </c>
      <c r="I9" s="10">
        <f>D9-B9</f>
        <v>32.119999999999976</v>
      </c>
      <c r="J9" s="10">
        <f>E9-B9</f>
        <v>3.4299999999999784</v>
      </c>
      <c r="K9" s="11">
        <f t="shared" si="0"/>
        <v>38.269986893840084</v>
      </c>
      <c r="L9" s="11">
        <f t="shared" si="1"/>
        <v>89.321295143213007</v>
      </c>
      <c r="M9" s="10">
        <f t="shared" si="2"/>
        <v>34.183247944715838</v>
      </c>
      <c r="N9" s="10"/>
      <c r="O9" s="9" t="s">
        <v>17</v>
      </c>
      <c r="P9" s="7">
        <f>((M4-M9)/M4)*100</f>
        <v>-273.17385132278093</v>
      </c>
    </row>
    <row r="12" spans="1:20">
      <c r="H12" t="s">
        <v>18</v>
      </c>
    </row>
    <row r="23" spans="12:21">
      <c r="L23"/>
      <c r="U23" s="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2015-11-02T19:51:50Z</dcterms:created>
  <dcterms:modified xsi:type="dcterms:W3CDTF">2015-11-02T19:52:56Z</dcterms:modified>
</cp:coreProperties>
</file>